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видатки" sheetId="1" r:id="rId1"/>
  </sheets>
  <definedNames>
    <definedName name="_xlnm.Print_Area" localSheetId="0">'видатки'!$A$1:$F$168</definedName>
  </definedNames>
  <calcPr fullCalcOnLoad="1"/>
</workbook>
</file>

<file path=xl/sharedStrings.xml><?xml version="1.0" encoding="utf-8"?>
<sst xmlns="http://schemas.openxmlformats.org/spreadsheetml/2006/main" count="300" uniqueCount="212">
  <si>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</si>
  <si>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</si>
  <si>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</si>
  <si>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</si>
  <si>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</si>
  <si>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</si>
  <si>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</si>
  <si>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</si>
  <si>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</si>
  <si>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</si>
  <si>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</si>
  <si>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</si>
  <si>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</si>
  <si>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</si>
  <si>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</si>
  <si>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</si>
  <si>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</si>
  <si>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</si>
  <si>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</si>
  <si>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</si>
  <si>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</si>
  <si>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</si>
  <si>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</si>
  <si>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</si>
  <si>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</si>
  <si>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</si>
  <si>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</si>
  <si>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</si>
  <si>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</si>
  <si>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</si>
  <si>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</si>
  <si>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</si>
  <si>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</si>
  <si>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</si>
  <si>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</si>
  <si>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</si>
  <si>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</si>
  <si>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</si>
  <si>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</si>
  <si>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</si>
  <si>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</si>
  <si>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</si>
  <si>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</si>
  <si>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</si>
  <si>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</si>
  <si>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</si>
  <si>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</si>
  <si>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</si>
  <si>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</si>
  <si>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Експлуатація та технічне обслуговування житлового фонду</t>
  </si>
  <si>
    <t>Валентина КРАВЧУК</t>
  </si>
  <si>
    <t>Забезпечення надійної та безперебійної експлуатації ліфтів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</si>
  <si>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</si>
  <si>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</si>
  <si>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</si>
  <si>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</si>
  <si>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</si>
  <si>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</si>
  <si>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</si>
  <si>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</si>
  <si>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</si>
  <si>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</si>
  <si>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</si>
  <si>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</si>
  <si>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спеціальної освіти мистецькими школами</t>
  </si>
  <si>
    <t>Надання загальної середньої освіти закладами загальної середньої освіти</t>
  </si>
  <si>
    <t>Резервний фонд місцевого бюджету</t>
  </si>
  <si>
    <t>Реверсна дотація</t>
  </si>
  <si>
    <t>Розроблення схем планування та забудови територій (містобудівної документації)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</si>
  <si>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</si>
  <si>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Будівництво-1 освітніх установ та закладів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</si>
  <si>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</si>
  <si>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</si>
  <si>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</si>
  <si>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</si>
  <si>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>І. Видатки загального фонду бюджету Нетішинської міської ТГ</t>
  </si>
  <si>
    <t>ІІ. Видатки спеціального фонду бюджету Нетішинської міської ТГ</t>
  </si>
  <si>
    <t>0200000</t>
  </si>
  <si>
    <t>0210000</t>
  </si>
  <si>
    <r>
      <t xml:space="preserve">Виконавчий комітет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</si>
  <si>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</si>
  <si>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</si>
  <si>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</si>
  <si>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</si>
  <si>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</si>
  <si>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</si>
  <si>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</si>
  <si>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</si>
  <si>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0213112</t>
  </si>
  <si>
    <t>0213133</t>
  </si>
  <si>
    <t>0213140</t>
  </si>
  <si>
    <t>0213242</t>
  </si>
  <si>
    <t>0215011</t>
  </si>
  <si>
    <t>0215012</t>
  </si>
  <si>
    <t>0216011</t>
  </si>
  <si>
    <t>0216015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</si>
  <si>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</si>
  <si>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</si>
  <si>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</si>
  <si>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</si>
  <si>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</si>
  <si>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</si>
  <si>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</si>
  <si>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</si>
  <si>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</si>
  <si>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</si>
  <si>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0611020</t>
  </si>
  <si>
    <t>0611030</t>
  </si>
  <si>
    <t>0611070</t>
  </si>
  <si>
    <t>0611141</t>
  </si>
  <si>
    <t>0611142</t>
  </si>
  <si>
    <t>0611151</t>
  </si>
  <si>
    <t>0611152</t>
  </si>
  <si>
    <t>0611160</t>
  </si>
  <si>
    <t>0611200</t>
  </si>
  <si>
    <t>0613140</t>
  </si>
  <si>
    <t>0800000</t>
  </si>
  <si>
    <t>0810000</t>
  </si>
  <si>
    <t>0810160</t>
  </si>
  <si>
    <t>081'3031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</si>
  <si>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</si>
  <si>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</si>
  <si>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</si>
  <si>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</si>
  <si>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</si>
  <si>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</si>
  <si>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</si>
  <si>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</si>
  <si>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0813140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</si>
  <si>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</si>
  <si>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</si>
  <si>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</si>
  <si>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</si>
  <si>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</si>
  <si>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</si>
  <si>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</si>
  <si>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</si>
  <si>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</si>
  <si>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</si>
  <si>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</si>
  <si>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1013140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</si>
  <si>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</si>
  <si>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</si>
  <si>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</si>
  <si>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</si>
  <si>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</si>
  <si>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</si>
  <si>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</si>
  <si>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</si>
  <si>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1510150</t>
  </si>
  <si>
    <t>1510160</t>
  </si>
  <si>
    <t>1511021</t>
  </si>
  <si>
    <t>1513140</t>
  </si>
  <si>
    <t>1514060</t>
  </si>
  <si>
    <t>1516030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</si>
  <si>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</si>
  <si>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</si>
  <si>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</si>
  <si>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</si>
  <si>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</si>
  <si>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</si>
  <si>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</si>
  <si>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</si>
  <si>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</si>
  <si>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3710180</t>
  </si>
  <si>
    <t>3713140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</si>
  <si>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</si>
  <si>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</si>
  <si>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</si>
  <si>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</si>
  <si>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</si>
  <si>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</si>
  <si>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021'6030</t>
  </si>
  <si>
    <t>0217350</t>
  </si>
  <si>
    <t>0217691</t>
  </si>
  <si>
    <t>0218340</t>
  </si>
  <si>
    <t>1061070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</si>
  <si>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</si>
  <si>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t>1511010</t>
  </si>
  <si>
    <t>1512020</t>
  </si>
  <si>
    <t>1517321</t>
  </si>
  <si>
    <t>1517330</t>
  </si>
  <si>
    <t>1517370</t>
  </si>
  <si>
    <t>1517461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</si>
  <si>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</si>
  <si>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</si>
  <si>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</si>
  <si>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</si>
  <si>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</si>
  <si>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       </t>
    </r>
    <r>
      <rPr>
        <sz val="10"/>
        <rFont val="Times New Roman"/>
        <family val="1"/>
      </rPr>
      <t>(головний розпорядник)</t>
    </r>
  </si>
  <si>
    <t xml:space="preserve">про виконання  бюджету Нетішинської міської ТГ за січень-березень 2022 року </t>
  </si>
  <si>
    <t xml:space="preserve">Затверджено з урахуванням змін                              на 2022 рік </t>
  </si>
  <si>
    <t>Касові видатки за січень - березень                2022 року</t>
  </si>
  <si>
    <t>0217610</t>
  </si>
  <si>
    <t>Сприяння розвитку малого та середнього підприємництва</t>
  </si>
  <si>
    <t>0218240</t>
  </si>
  <si>
    <t>Заходи та роботи з територіальної оборони</t>
  </si>
  <si>
    <t>0611041</t>
  </si>
  <si>
    <t>0611153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</si>
  <si>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</si>
  <si>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0216014</t>
  </si>
  <si>
    <t>Забезпечення збору та вивезення сміття і відходів</t>
  </si>
  <si>
    <t>0216017</t>
  </si>
  <si>
    <t>Інша діяльність, пов`язана з експлуатацією об`єктів житлово-комунального господарства</t>
  </si>
  <si>
    <t>0217670</t>
  </si>
  <si>
    <t>Внески до статутного капіталу суб`єктів господарювання</t>
  </si>
  <si>
    <t>1511080</t>
  </si>
  <si>
    <t>Будівництво інших об`єктів комунальної власності</t>
  </si>
  <si>
    <r>
      <t xml:space="preserve">Фонд комунального майна міста Нетішина                                     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</si>
  <si>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Фонд комунального майна  </t>
    </r>
    <r>
      <rPr>
        <sz val="10"/>
        <rFont val="Times New Roman"/>
        <family val="1"/>
      </rPr>
      <t xml:space="preserve">(відповідальний виконавець)  </t>
    </r>
  </si>
  <si>
    <t>Рішення двадцять четвертої сесії</t>
  </si>
  <si>
    <t>24.06.2022 № 24/1481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</si>
</sst>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"/>
    <numFmt numFmtId="196" formatCode="0.0000"/>
    <numFmt numFmtId="19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190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right" vertical="center" wrapText="1"/>
    </xf>
    <xf numFmtId="190" fontId="20" fillId="24" borderId="1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0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88" fontId="20" fillId="6" borderId="10" xfId="0" applyNumberFormat="1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Border="1" applyAlignment="1">
      <alignment horizontal="center" vertical="center"/>
    </xf>
    <xf numFmtId="188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9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189" fontId="18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 quotePrefix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88" fontId="20" fillId="6" borderId="10" xfId="0" applyNumberFormat="1" applyFont="1" applyFill="1" applyBorder="1" applyAlignment="1">
      <alignment horizontal="left" vertical="center" wrapText="1"/>
    </xf>
    <xf numFmtId="188" fontId="20" fillId="6" borderId="10" xfId="0" applyNumberFormat="1" applyFont="1" applyFill="1" applyBorder="1" applyAlignment="1" quotePrefix="1">
      <alignment vertical="center" wrapText="1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2" xfId="0" applyFont="1" applyBorder="1" applyAlignment="1">
      <alignment/>
    </xf>
    <xf numFmtId="4" fontId="25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9" fontId="21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4" fillId="0" borderId="0" xfId="0" applyNumberFormat="1" applyFont="1" applyAlignment="1">
      <alignment horizontal="right" vertical="center"/>
    </xf>
    <xf numFmtId="0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view="pageBreakPreview" zoomScale="75" zoomScaleSheetLayoutView="75" zoomScalePageLayoutView="0" workbookViewId="0" topLeftCell="A1">
      <selection activeCell="A8" sqref="A8:F8"/>
    </sheetView>
  </sheetViews>
  <sheetFormatPr defaultColWidth="9.00390625" defaultRowHeight="12.75"/>
  <cols>
    <col min="1" max="1" width="10.00390625" style="1" customWidth="1"/>
    <col min="2" max="2" width="54.75390625" style="1" customWidth="1"/>
    <col min="3" max="3" width="14.625" style="1" customWidth="1"/>
    <col min="4" max="4" width="14.125" style="1" customWidth="1"/>
    <col min="5" max="5" width="14.875" style="1" customWidth="1"/>
    <col min="6" max="6" width="8.25390625" style="1" customWidth="1"/>
    <col min="7" max="16384" width="9.125" style="1" customWidth="1"/>
  </cols>
  <sheetData>
    <row r="1" spans="1:7" ht="18" customHeight="1">
      <c r="A1" s="54"/>
      <c r="B1" s="54"/>
      <c r="C1" s="65" t="s">
        <v>48</v>
      </c>
      <c r="D1" s="65"/>
      <c r="E1" s="55"/>
      <c r="F1" s="55"/>
      <c r="G1" s="7"/>
    </row>
    <row r="2" spans="1:7" ht="18.75">
      <c r="A2" s="54"/>
      <c r="B2" s="54"/>
      <c r="C2" s="56" t="s">
        <v>71</v>
      </c>
      <c r="D2" s="56"/>
      <c r="E2" s="56"/>
      <c r="F2" s="56"/>
      <c r="G2" s="7"/>
    </row>
    <row r="3" spans="1:7" ht="15.75" customHeight="1">
      <c r="A3" s="54"/>
      <c r="B3" s="54"/>
      <c r="C3" s="56" t="s">
        <v>210</v>
      </c>
      <c r="D3" s="56"/>
      <c r="E3" s="56"/>
      <c r="F3" s="56"/>
      <c r="G3" s="2"/>
    </row>
    <row r="4" spans="1:7" ht="15.75" customHeight="1">
      <c r="A4" s="54"/>
      <c r="B4" s="54"/>
      <c r="C4" s="65" t="s">
        <v>72</v>
      </c>
      <c r="D4" s="65"/>
      <c r="E4" s="65"/>
      <c r="F4" s="65"/>
      <c r="G4" s="2"/>
    </row>
    <row r="5" spans="1:6" ht="18.75" customHeight="1">
      <c r="A5" s="54"/>
      <c r="B5" s="54"/>
      <c r="C5" s="56" t="s">
        <v>211</v>
      </c>
      <c r="D5" s="56"/>
      <c r="E5" s="56"/>
      <c r="F5" s="56"/>
    </row>
    <row r="6" spans="1:6" ht="18.75" customHeight="1">
      <c r="A6" s="54"/>
      <c r="B6" s="54"/>
      <c r="C6" s="56"/>
      <c r="D6" s="56"/>
      <c r="E6" s="56"/>
      <c r="F6" s="56"/>
    </row>
    <row r="7" spans="1:6" ht="18.75">
      <c r="A7" s="66" t="s">
        <v>2</v>
      </c>
      <c r="B7" s="67"/>
      <c r="C7" s="67"/>
      <c r="D7" s="67"/>
      <c r="E7" s="67"/>
      <c r="F7" s="67"/>
    </row>
    <row r="8" spans="1:6" ht="18.75">
      <c r="A8" s="66" t="s">
        <v>190</v>
      </c>
      <c r="B8" s="67"/>
      <c r="C8" s="67"/>
      <c r="D8" s="67"/>
      <c r="E8" s="67"/>
      <c r="F8" s="67"/>
    </row>
    <row r="9" spans="1:6" ht="21.75" customHeight="1">
      <c r="A9" s="57" t="s">
        <v>75</v>
      </c>
      <c r="B9" s="57"/>
      <c r="C9" s="58"/>
      <c r="D9" s="59"/>
      <c r="E9" s="59"/>
      <c r="F9" s="60"/>
    </row>
    <row r="10" spans="1:6" ht="57.75" customHeight="1">
      <c r="A10" s="46" t="s">
        <v>185</v>
      </c>
      <c r="B10" s="4" t="s">
        <v>44</v>
      </c>
      <c r="C10" s="46" t="s">
        <v>191</v>
      </c>
      <c r="D10" s="46" t="s">
        <v>192</v>
      </c>
      <c r="E10" s="45" t="s">
        <v>0</v>
      </c>
      <c r="F10" s="45" t="s">
        <v>1</v>
      </c>
    </row>
    <row r="11" spans="1:6" ht="12.75">
      <c r="A11" s="10" t="s">
        <v>3</v>
      </c>
      <c r="B11" s="11">
        <v>2</v>
      </c>
      <c r="C11" s="12">
        <v>3</v>
      </c>
      <c r="D11" s="12">
        <v>4</v>
      </c>
      <c r="E11" s="13" t="s">
        <v>4</v>
      </c>
      <c r="F11" s="13" t="s">
        <v>5</v>
      </c>
    </row>
    <row r="12" spans="1:6" ht="26.25" customHeight="1">
      <c r="A12" s="34" t="s">
        <v>77</v>
      </c>
      <c r="B12" s="35" t="s">
        <v>80</v>
      </c>
      <c r="C12" s="20">
        <f>C13</f>
        <v>128321989.6</v>
      </c>
      <c r="D12" s="20">
        <f>D13</f>
        <v>26023473.01</v>
      </c>
      <c r="E12" s="20">
        <f>E13</f>
        <v>-102298516.58999999</v>
      </c>
      <c r="F12" s="21">
        <f>F13</f>
        <v>20.279823505791406</v>
      </c>
    </row>
    <row r="13" spans="1:6" ht="26.25" customHeight="1">
      <c r="A13" s="34" t="s">
        <v>78</v>
      </c>
      <c r="B13" s="35" t="s">
        <v>79</v>
      </c>
      <c r="C13" s="20">
        <f>C14+C15+C16+C17+C18+C19+C20+C21+C22+C23+C24+C25+C26+C27+C28+C29+C30+C31+C32+C34+C33</f>
        <v>128321989.6</v>
      </c>
      <c r="D13" s="20">
        <f>D14+D15+D16+D17+D18+D19+D20+D21+D22+D23+D24+D25+D26+D27+D28+D29+D30+D31+D32+D34+D33</f>
        <v>26023473.01</v>
      </c>
      <c r="E13" s="20">
        <f aca="true" t="shared" si="0" ref="E13:E34">D13-C13</f>
        <v>-102298516.58999999</v>
      </c>
      <c r="F13" s="21">
        <f>D13/C13*100</f>
        <v>20.279823505791406</v>
      </c>
    </row>
    <row r="14" spans="1:6" ht="43.5" customHeight="1">
      <c r="A14" s="51" t="s">
        <v>84</v>
      </c>
      <c r="B14" s="8" t="s">
        <v>6</v>
      </c>
      <c r="C14" s="17">
        <v>34449958.6</v>
      </c>
      <c r="D14" s="17">
        <v>8804483.83</v>
      </c>
      <c r="E14" s="17">
        <f t="shared" si="0"/>
        <v>-25645474.770000003</v>
      </c>
      <c r="F14" s="18">
        <f aca="true" t="shared" si="1" ref="F14:F34">SUM(D14/C14*100)</f>
        <v>25.557313238687023</v>
      </c>
    </row>
    <row r="15" spans="1:6" ht="13.5" customHeight="1">
      <c r="A15" s="51" t="s">
        <v>85</v>
      </c>
      <c r="B15" s="8" t="s">
        <v>7</v>
      </c>
      <c r="C15" s="17">
        <v>642400</v>
      </c>
      <c r="D15" s="17">
        <v>173906</v>
      </c>
      <c r="E15" s="17">
        <f t="shared" si="0"/>
        <v>-468494</v>
      </c>
      <c r="F15" s="18">
        <f t="shared" si="1"/>
        <v>27.071295143212954</v>
      </c>
    </row>
    <row r="16" spans="1:6" ht="13.5" customHeight="1">
      <c r="A16" s="51" t="s">
        <v>86</v>
      </c>
      <c r="B16" s="8" t="s">
        <v>8</v>
      </c>
      <c r="C16" s="17">
        <f>20484223+850471</f>
        <v>21334694</v>
      </c>
      <c r="D16" s="17">
        <v>2178131.7</v>
      </c>
      <c r="E16" s="17">
        <f t="shared" si="0"/>
        <v>-19156562.3</v>
      </c>
      <c r="F16" s="18">
        <f t="shared" si="1"/>
        <v>10.209341179207915</v>
      </c>
    </row>
    <row r="17" spans="1:6" ht="27.75" customHeight="1">
      <c r="A17" s="51" t="s">
        <v>87</v>
      </c>
      <c r="B17" s="8" t="s">
        <v>9</v>
      </c>
      <c r="C17" s="17">
        <v>1957340</v>
      </c>
      <c r="D17" s="17">
        <v>324091.72</v>
      </c>
      <c r="E17" s="17">
        <f t="shared" si="0"/>
        <v>-1633248.28</v>
      </c>
      <c r="F17" s="18">
        <f t="shared" si="1"/>
        <v>16.557763086637987</v>
      </c>
    </row>
    <row r="18" spans="1:6" ht="27" customHeight="1">
      <c r="A18" s="51" t="s">
        <v>88</v>
      </c>
      <c r="B18" s="8" t="s">
        <v>10</v>
      </c>
      <c r="C18" s="17">
        <v>132000</v>
      </c>
      <c r="D18" s="17">
        <v>0</v>
      </c>
      <c r="E18" s="17">
        <f t="shared" si="0"/>
        <v>-132000</v>
      </c>
      <c r="F18" s="18">
        <f t="shared" si="1"/>
        <v>0</v>
      </c>
    </row>
    <row r="19" spans="1:6" ht="13.5" customHeight="1">
      <c r="A19" s="51" t="s">
        <v>89</v>
      </c>
      <c r="B19" s="8" t="s">
        <v>11</v>
      </c>
      <c r="C19" s="17">
        <v>139500</v>
      </c>
      <c r="D19" s="17">
        <v>67500</v>
      </c>
      <c r="E19" s="17">
        <f t="shared" si="0"/>
        <v>-72000</v>
      </c>
      <c r="F19" s="18">
        <f t="shared" si="1"/>
        <v>48.38709677419355</v>
      </c>
    </row>
    <row r="20" spans="1:6" ht="43.5" customHeight="1">
      <c r="A20" s="51" t="s">
        <v>90</v>
      </c>
      <c r="B20" s="8" t="s">
        <v>12</v>
      </c>
      <c r="C20" s="17">
        <v>110000</v>
      </c>
      <c r="D20" s="17">
        <v>0</v>
      </c>
      <c r="E20" s="17">
        <f t="shared" si="0"/>
        <v>-110000</v>
      </c>
      <c r="F20" s="18">
        <f t="shared" si="1"/>
        <v>0</v>
      </c>
    </row>
    <row r="21" spans="1:6" ht="28.5" customHeight="1">
      <c r="A21" s="50" t="s">
        <v>91</v>
      </c>
      <c r="B21" s="8" t="s">
        <v>13</v>
      </c>
      <c r="C21" s="17">
        <v>1041000</v>
      </c>
      <c r="D21" s="17">
        <v>232000</v>
      </c>
      <c r="E21" s="17">
        <f t="shared" si="0"/>
        <v>-809000</v>
      </c>
      <c r="F21" s="18">
        <f t="shared" si="1"/>
        <v>22.28626320845341</v>
      </c>
    </row>
    <row r="22" spans="1:6" ht="25.5" customHeight="1">
      <c r="A22" s="51" t="s">
        <v>92</v>
      </c>
      <c r="B22" s="8" t="s">
        <v>14</v>
      </c>
      <c r="C22" s="17">
        <v>1185000</v>
      </c>
      <c r="D22" s="17">
        <v>129750.34</v>
      </c>
      <c r="E22" s="17">
        <f t="shared" si="0"/>
        <v>-1055249.66</v>
      </c>
      <c r="F22" s="18">
        <f t="shared" si="1"/>
        <v>10.949395780590716</v>
      </c>
    </row>
    <row r="23" spans="1:6" ht="25.5" customHeight="1">
      <c r="A23" s="51" t="s">
        <v>93</v>
      </c>
      <c r="B23" s="8" t="s">
        <v>15</v>
      </c>
      <c r="C23" s="17">
        <v>309600</v>
      </c>
      <c r="D23" s="17">
        <v>46866.72</v>
      </c>
      <c r="E23" s="17">
        <f t="shared" si="0"/>
        <v>-262733.28</v>
      </c>
      <c r="F23" s="18">
        <f t="shared" si="1"/>
        <v>15.13782945736434</v>
      </c>
    </row>
    <row r="24" spans="1:6" ht="12.75">
      <c r="A24" s="50" t="s">
        <v>94</v>
      </c>
      <c r="B24" s="8" t="s">
        <v>49</v>
      </c>
      <c r="C24" s="17">
        <v>397228</v>
      </c>
      <c r="D24" s="17">
        <v>0</v>
      </c>
      <c r="E24" s="17">
        <f t="shared" si="0"/>
        <v>-397228</v>
      </c>
      <c r="F24" s="18">
        <f t="shared" si="1"/>
        <v>0</v>
      </c>
    </row>
    <row r="25" spans="1:6" ht="13.5" customHeight="1">
      <c r="A25" s="50" t="s">
        <v>96</v>
      </c>
      <c r="B25" s="8" t="s">
        <v>16</v>
      </c>
      <c r="C25" s="17">
        <v>43294043</v>
      </c>
      <c r="D25" s="17">
        <v>10592319.57</v>
      </c>
      <c r="E25" s="17">
        <f t="shared" si="0"/>
        <v>-32701723.43</v>
      </c>
      <c r="F25" s="18">
        <f t="shared" si="1"/>
        <v>24.465997712433555</v>
      </c>
    </row>
    <row r="26" spans="1:6" ht="13.5" customHeight="1">
      <c r="A26" s="50" t="s">
        <v>97</v>
      </c>
      <c r="B26" s="8" t="s">
        <v>17</v>
      </c>
      <c r="C26" s="17">
        <v>170000</v>
      </c>
      <c r="D26" s="17">
        <v>0</v>
      </c>
      <c r="E26" s="17">
        <f t="shared" si="0"/>
        <v>-170000</v>
      </c>
      <c r="F26" s="18">
        <f t="shared" si="1"/>
        <v>0</v>
      </c>
    </row>
    <row r="27" spans="1:6" ht="13.5" customHeight="1">
      <c r="A27" s="51" t="s">
        <v>98</v>
      </c>
      <c r="B27" s="8" t="s">
        <v>18</v>
      </c>
      <c r="C27" s="17">
        <v>2800707</v>
      </c>
      <c r="D27" s="17">
        <v>933234.66</v>
      </c>
      <c r="E27" s="17">
        <f t="shared" si="0"/>
        <v>-1867472.3399999999</v>
      </c>
      <c r="F27" s="18">
        <f t="shared" si="1"/>
        <v>33.321395633316875</v>
      </c>
    </row>
    <row r="28" spans="1:6" ht="30" customHeight="1">
      <c r="A28" s="50" t="s">
        <v>99</v>
      </c>
      <c r="B28" s="8" t="s">
        <v>19</v>
      </c>
      <c r="C28" s="17">
        <v>16898831</v>
      </c>
      <c r="D28" s="17">
        <v>1489229.52</v>
      </c>
      <c r="E28" s="17">
        <f t="shared" si="0"/>
        <v>-15409601.48</v>
      </c>
      <c r="F28" s="18">
        <f t="shared" si="1"/>
        <v>8.812618576989143</v>
      </c>
    </row>
    <row r="29" spans="1:6" ht="12.75" customHeight="1">
      <c r="A29" s="50" t="s">
        <v>193</v>
      </c>
      <c r="B29" s="8" t="s">
        <v>194</v>
      </c>
      <c r="C29" s="17">
        <v>120000</v>
      </c>
      <c r="D29" s="17">
        <v>12140.4</v>
      </c>
      <c r="E29" s="17">
        <f t="shared" si="0"/>
        <v>-107859.6</v>
      </c>
      <c r="F29" s="18">
        <f t="shared" si="1"/>
        <v>10.116999999999999</v>
      </c>
    </row>
    <row r="30" spans="1:6" ht="12.75" customHeight="1">
      <c r="A30" s="50" t="s">
        <v>100</v>
      </c>
      <c r="B30" s="8" t="s">
        <v>20</v>
      </c>
      <c r="C30" s="17">
        <v>37723</v>
      </c>
      <c r="D30" s="17">
        <v>0</v>
      </c>
      <c r="E30" s="17">
        <f t="shared" si="0"/>
        <v>-37723</v>
      </c>
      <c r="F30" s="18">
        <f t="shared" si="1"/>
        <v>0</v>
      </c>
    </row>
    <row r="31" spans="1:6" ht="12.75" customHeight="1">
      <c r="A31" s="50" t="s">
        <v>101</v>
      </c>
      <c r="B31" s="8" t="s">
        <v>21</v>
      </c>
      <c r="C31" s="17">
        <v>1237865</v>
      </c>
      <c r="D31" s="17">
        <v>204613.54</v>
      </c>
      <c r="E31" s="17">
        <f t="shared" si="0"/>
        <v>-1033251.46</v>
      </c>
      <c r="F31" s="18">
        <f t="shared" si="1"/>
        <v>16.529552091706286</v>
      </c>
    </row>
    <row r="32" spans="1:6" ht="24" customHeight="1">
      <c r="A32" s="50" t="s">
        <v>102</v>
      </c>
      <c r="B32" s="8" t="s">
        <v>22</v>
      </c>
      <c r="C32" s="17">
        <v>560000</v>
      </c>
      <c r="D32" s="17">
        <v>103000.8</v>
      </c>
      <c r="E32" s="17">
        <f t="shared" si="0"/>
        <v>-456999.2</v>
      </c>
      <c r="F32" s="18">
        <f t="shared" si="1"/>
        <v>18.393</v>
      </c>
    </row>
    <row r="33" spans="1:6" ht="12.75" customHeight="1">
      <c r="A33" s="50" t="s">
        <v>195</v>
      </c>
      <c r="B33" s="8" t="s">
        <v>196</v>
      </c>
      <c r="C33" s="17">
        <v>1500000</v>
      </c>
      <c r="D33" s="17">
        <v>732204.21</v>
      </c>
      <c r="E33" s="17">
        <f t="shared" si="0"/>
        <v>-767795.79</v>
      </c>
      <c r="F33" s="18">
        <f t="shared" si="1"/>
        <v>48.813614</v>
      </c>
    </row>
    <row r="34" spans="1:6" ht="25.5" customHeight="1">
      <c r="A34" s="50" t="s">
        <v>103</v>
      </c>
      <c r="B34" s="8" t="s">
        <v>23</v>
      </c>
      <c r="C34" s="17">
        <v>4100</v>
      </c>
      <c r="D34" s="17">
        <v>0</v>
      </c>
      <c r="E34" s="17">
        <f t="shared" si="0"/>
        <v>-4100</v>
      </c>
      <c r="F34" s="18">
        <f t="shared" si="1"/>
        <v>0</v>
      </c>
    </row>
    <row r="35" spans="1:6" ht="26.25" customHeight="1">
      <c r="A35" s="14" t="s">
        <v>81</v>
      </c>
      <c r="B35" s="19" t="s">
        <v>82</v>
      </c>
      <c r="C35" s="20">
        <f>C36</f>
        <v>238228619.13</v>
      </c>
      <c r="D35" s="20">
        <f>D36</f>
        <v>51451946.02000002</v>
      </c>
      <c r="E35" s="20">
        <f>E36</f>
        <v>-186776673.10999998</v>
      </c>
      <c r="F35" s="21">
        <f>D35/C35*100</f>
        <v>21.59771827914722</v>
      </c>
    </row>
    <row r="36" spans="1:6" ht="26.25" customHeight="1">
      <c r="A36" s="14" t="s">
        <v>83</v>
      </c>
      <c r="B36" s="19" t="s">
        <v>184</v>
      </c>
      <c r="C36" s="20">
        <f>C37+C38+C39+C40+C42+C43+C44+C45+C46+C48+C49+C50+C41+C47</f>
        <v>238228619.13</v>
      </c>
      <c r="D36" s="20">
        <f>D37+D38+D39+D40+D42+D43+D44+D45+D46+D48+D49+D50+D41+D47</f>
        <v>51451946.02000002</v>
      </c>
      <c r="E36" s="20">
        <f aca="true" t="shared" si="2" ref="E36:E50">D36-C36</f>
        <v>-186776673.10999998</v>
      </c>
      <c r="F36" s="21">
        <f>D36/C36*100</f>
        <v>21.59771827914722</v>
      </c>
    </row>
    <row r="37" spans="1:6" ht="25.5" customHeight="1">
      <c r="A37" s="50" t="s">
        <v>104</v>
      </c>
      <c r="B37" s="8" t="s">
        <v>52</v>
      </c>
      <c r="C37" s="17">
        <v>2560567</v>
      </c>
      <c r="D37" s="17">
        <v>647346.86</v>
      </c>
      <c r="E37" s="17">
        <f t="shared" si="2"/>
        <v>-1913220.1400000001</v>
      </c>
      <c r="F37" s="18">
        <f aca="true" t="shared" si="3" ref="F37:F50">SUM(D37/C37*100)</f>
        <v>25.281387286487718</v>
      </c>
    </row>
    <row r="38" spans="1:6" ht="13.5" customHeight="1">
      <c r="A38" s="50" t="s">
        <v>105</v>
      </c>
      <c r="B38" s="8" t="s">
        <v>24</v>
      </c>
      <c r="C38" s="17">
        <v>86374030</v>
      </c>
      <c r="D38" s="17">
        <v>18036556.280000005</v>
      </c>
      <c r="E38" s="17">
        <f t="shared" si="2"/>
        <v>-68337473.72</v>
      </c>
      <c r="F38" s="18">
        <f t="shared" si="3"/>
        <v>20.88192050318829</v>
      </c>
    </row>
    <row r="39" spans="1:6" ht="25.5" customHeight="1">
      <c r="A39" s="51" t="s">
        <v>106</v>
      </c>
      <c r="B39" s="8" t="s">
        <v>53</v>
      </c>
      <c r="C39" s="17">
        <v>44822488</v>
      </c>
      <c r="D39" s="17">
        <v>9920871.070000002</v>
      </c>
      <c r="E39" s="17">
        <f t="shared" si="2"/>
        <v>-34901616.93</v>
      </c>
      <c r="F39" s="18">
        <f t="shared" si="3"/>
        <v>22.133691173055816</v>
      </c>
    </row>
    <row r="40" spans="1:6" ht="12.75" customHeight="1">
      <c r="A40" s="51" t="s">
        <v>107</v>
      </c>
      <c r="B40" s="8" t="s">
        <v>54</v>
      </c>
      <c r="C40" s="17">
        <v>82923300</v>
      </c>
      <c r="D40" s="17">
        <v>19141029.37</v>
      </c>
      <c r="E40" s="17">
        <f t="shared" si="2"/>
        <v>-63782270.629999995</v>
      </c>
      <c r="F40" s="18">
        <f t="shared" si="3"/>
        <v>23.08281191173048</v>
      </c>
    </row>
    <row r="41" spans="1:6" ht="25.5" customHeight="1">
      <c r="A41" s="50" t="s">
        <v>197</v>
      </c>
      <c r="B41" s="8" t="s">
        <v>65</v>
      </c>
      <c r="C41" s="17">
        <v>2066039.97</v>
      </c>
      <c r="D41" s="17">
        <v>0</v>
      </c>
      <c r="E41" s="17">
        <f>D41-C41</f>
        <v>-2066039.97</v>
      </c>
      <c r="F41" s="18">
        <f t="shared" si="3"/>
        <v>0</v>
      </c>
    </row>
    <row r="42" spans="1:6" ht="26.25" customHeight="1">
      <c r="A42" s="50" t="s">
        <v>108</v>
      </c>
      <c r="B42" s="8" t="s">
        <v>55</v>
      </c>
      <c r="C42" s="17">
        <v>11175072</v>
      </c>
      <c r="D42" s="17">
        <v>2285502.0900000003</v>
      </c>
      <c r="E42" s="17">
        <f t="shared" si="2"/>
        <v>-8889569.91</v>
      </c>
      <c r="F42" s="18">
        <f t="shared" si="3"/>
        <v>20.451788498543905</v>
      </c>
    </row>
    <row r="43" spans="1:6" ht="13.5" customHeight="1">
      <c r="A43" s="50" t="s">
        <v>109</v>
      </c>
      <c r="B43" s="8" t="s">
        <v>25</v>
      </c>
      <c r="C43" s="17">
        <v>3445348</v>
      </c>
      <c r="D43" s="17">
        <v>732551.2</v>
      </c>
      <c r="E43" s="17">
        <f t="shared" si="2"/>
        <v>-2712796.8</v>
      </c>
      <c r="F43" s="18">
        <f t="shared" si="3"/>
        <v>21.262037971200588</v>
      </c>
    </row>
    <row r="44" spans="1:6" ht="12.75" customHeight="1">
      <c r="A44" s="50" t="s">
        <v>110</v>
      </c>
      <c r="B44" s="8" t="s">
        <v>56</v>
      </c>
      <c r="C44" s="17">
        <v>87240</v>
      </c>
      <c r="D44" s="17">
        <v>0</v>
      </c>
      <c r="E44" s="17">
        <f t="shared" si="2"/>
        <v>-87240</v>
      </c>
      <c r="F44" s="18">
        <f t="shared" si="3"/>
        <v>0</v>
      </c>
    </row>
    <row r="45" spans="1:6" ht="25.5" customHeight="1">
      <c r="A45" s="50" t="s">
        <v>111</v>
      </c>
      <c r="B45" s="8" t="s">
        <v>57</v>
      </c>
      <c r="C45" s="17">
        <v>194947</v>
      </c>
      <c r="D45" s="17">
        <v>30996.91</v>
      </c>
      <c r="E45" s="17">
        <f t="shared" si="2"/>
        <v>-163950.09</v>
      </c>
      <c r="F45" s="18">
        <f t="shared" si="3"/>
        <v>15.90017286749732</v>
      </c>
    </row>
    <row r="46" spans="1:6" ht="25.5" customHeight="1">
      <c r="A46" s="50" t="s">
        <v>112</v>
      </c>
      <c r="B46" s="8" t="s">
        <v>58</v>
      </c>
      <c r="C46" s="17">
        <v>1495800</v>
      </c>
      <c r="D46" s="17">
        <v>338576.19</v>
      </c>
      <c r="E46" s="17">
        <f t="shared" si="2"/>
        <v>-1157223.81</v>
      </c>
      <c r="F46" s="18">
        <f t="shared" si="3"/>
        <v>22.63512434817489</v>
      </c>
    </row>
    <row r="47" spans="1:6" ht="54" customHeight="1">
      <c r="A47" s="50" t="s">
        <v>198</v>
      </c>
      <c r="B47" s="8" t="s">
        <v>199</v>
      </c>
      <c r="C47" s="17">
        <v>35042.16</v>
      </c>
      <c r="D47" s="17">
        <v>0</v>
      </c>
      <c r="E47" s="17">
        <f>D47-C47</f>
        <v>-35042.16</v>
      </c>
      <c r="F47" s="18">
        <f>SUM(D47/C47*100)</f>
        <v>0</v>
      </c>
    </row>
    <row r="48" spans="1:6" ht="26.25" customHeight="1">
      <c r="A48" s="50" t="s">
        <v>113</v>
      </c>
      <c r="B48" s="8" t="s">
        <v>59</v>
      </c>
      <c r="C48" s="17">
        <v>1278880</v>
      </c>
      <c r="D48" s="17">
        <v>237008.02999999997</v>
      </c>
      <c r="E48" s="17">
        <f t="shared" si="2"/>
        <v>-1041871.97</v>
      </c>
      <c r="F48" s="18">
        <f t="shared" si="3"/>
        <v>18.532468253471784</v>
      </c>
    </row>
    <row r="49" spans="1:6" ht="38.25">
      <c r="A49" s="50" t="s">
        <v>114</v>
      </c>
      <c r="B49" s="8" t="s">
        <v>60</v>
      </c>
      <c r="C49" s="17">
        <v>600624</v>
      </c>
      <c r="D49" s="17">
        <v>81508.01999999999</v>
      </c>
      <c r="E49" s="17">
        <f t="shared" si="2"/>
        <v>-519115.98</v>
      </c>
      <c r="F49" s="18">
        <f t="shared" si="3"/>
        <v>13.570556621114038</v>
      </c>
    </row>
    <row r="50" spans="1:6" ht="42" customHeight="1">
      <c r="A50" s="50" t="s">
        <v>115</v>
      </c>
      <c r="B50" s="8" t="s">
        <v>12</v>
      </c>
      <c r="C50" s="17">
        <v>1169241</v>
      </c>
      <c r="D50" s="17">
        <v>0</v>
      </c>
      <c r="E50" s="17">
        <f t="shared" si="2"/>
        <v>-1169241</v>
      </c>
      <c r="F50" s="18">
        <f t="shared" si="3"/>
        <v>0</v>
      </c>
    </row>
    <row r="51" spans="1:6" ht="25.5" customHeight="1">
      <c r="A51" s="14" t="s">
        <v>116</v>
      </c>
      <c r="B51" s="19" t="s">
        <v>186</v>
      </c>
      <c r="C51" s="15">
        <f>C52</f>
        <v>30141600</v>
      </c>
      <c r="D51" s="15">
        <f>D52</f>
        <v>6495645.079999999</v>
      </c>
      <c r="E51" s="15">
        <f>D51-C51</f>
        <v>-23645954.92</v>
      </c>
      <c r="F51" s="22">
        <f>D51/C51*100</f>
        <v>21.550432226557316</v>
      </c>
    </row>
    <row r="52" spans="1:6" ht="25.5" customHeight="1">
      <c r="A52" s="14" t="s">
        <v>117</v>
      </c>
      <c r="B52" s="19" t="s">
        <v>187</v>
      </c>
      <c r="C52" s="15">
        <f>C53+C54+C55+C56+C57+C58+C59+C60+C61+C62+C63+C64+C65+C66+C67+C68</f>
        <v>30141600</v>
      </c>
      <c r="D52" s="15">
        <f>D53+D54+D55+D56+D57+D58+D59+D60+D61+D62+D63+D64+D65+D66+D67+D68</f>
        <v>6495645.079999999</v>
      </c>
      <c r="E52" s="15">
        <f>D52-C52</f>
        <v>-23645954.92</v>
      </c>
      <c r="F52" s="22">
        <f>D52/C52*100</f>
        <v>21.550432226557316</v>
      </c>
    </row>
    <row r="53" spans="1:6" ht="25.5" customHeight="1">
      <c r="A53" s="50" t="s">
        <v>118</v>
      </c>
      <c r="B53" s="8" t="s">
        <v>52</v>
      </c>
      <c r="C53" s="17">
        <v>12558069</v>
      </c>
      <c r="D53" s="17">
        <v>3017432.6399999997</v>
      </c>
      <c r="E53" s="17">
        <f aca="true" t="shared" si="4" ref="E53:E68">D53-C53</f>
        <v>-9540636.36</v>
      </c>
      <c r="F53" s="18">
        <f aca="true" t="shared" si="5" ref="F53:F68">SUM(D53/C53*100)</f>
        <v>24.02783931191969</v>
      </c>
    </row>
    <row r="54" spans="1:6" ht="25.5" customHeight="1">
      <c r="A54" s="51" t="s">
        <v>119</v>
      </c>
      <c r="B54" s="8" t="s">
        <v>26</v>
      </c>
      <c r="C54" s="17">
        <v>59961</v>
      </c>
      <c r="D54" s="17">
        <v>1494.4</v>
      </c>
      <c r="E54" s="17">
        <f t="shared" si="4"/>
        <v>-58466.6</v>
      </c>
      <c r="F54" s="18">
        <f t="shared" si="5"/>
        <v>2.492286652991111</v>
      </c>
    </row>
    <row r="55" spans="1:6" ht="25.5" customHeight="1">
      <c r="A55" s="50" t="s">
        <v>120</v>
      </c>
      <c r="B55" s="8" t="s">
        <v>27</v>
      </c>
      <c r="C55" s="17">
        <v>32760</v>
      </c>
      <c r="D55" s="17">
        <v>8033.13</v>
      </c>
      <c r="E55" s="17">
        <f t="shared" si="4"/>
        <v>-24726.87</v>
      </c>
      <c r="F55" s="18">
        <f t="shared" si="5"/>
        <v>24.521153846153844</v>
      </c>
    </row>
    <row r="56" spans="1:6" ht="28.5" customHeight="1">
      <c r="A56" s="50" t="s">
        <v>121</v>
      </c>
      <c r="B56" s="8" t="s">
        <v>28</v>
      </c>
      <c r="C56" s="17">
        <v>270279</v>
      </c>
      <c r="D56" s="17">
        <v>40199</v>
      </c>
      <c r="E56" s="17">
        <f t="shared" si="4"/>
        <v>-230080</v>
      </c>
      <c r="F56" s="18">
        <f t="shared" si="5"/>
        <v>14.873149597268009</v>
      </c>
    </row>
    <row r="57" spans="1:6" ht="25.5" customHeight="1">
      <c r="A57" s="51" t="s">
        <v>122</v>
      </c>
      <c r="B57" s="8" t="s">
        <v>61</v>
      </c>
      <c r="C57" s="17">
        <v>51205</v>
      </c>
      <c r="D57" s="17">
        <v>20117.07</v>
      </c>
      <c r="E57" s="17">
        <f t="shared" si="4"/>
        <v>-31087.93</v>
      </c>
      <c r="F57" s="18">
        <f t="shared" si="5"/>
        <v>39.28731569182697</v>
      </c>
    </row>
    <row r="58" spans="1:6" ht="32.25" customHeight="1">
      <c r="A58" s="50" t="s">
        <v>123</v>
      </c>
      <c r="B58" s="8" t="s">
        <v>29</v>
      </c>
      <c r="C58" s="17">
        <v>124142</v>
      </c>
      <c r="D58" s="17">
        <v>30026.68</v>
      </c>
      <c r="E58" s="17">
        <f t="shared" si="4"/>
        <v>-94115.32</v>
      </c>
      <c r="F58" s="18">
        <f t="shared" si="5"/>
        <v>24.187366080778464</v>
      </c>
    </row>
    <row r="59" spans="1:6" ht="25.5" customHeight="1">
      <c r="A59" s="51" t="s">
        <v>124</v>
      </c>
      <c r="B59" s="8" t="s">
        <v>30</v>
      </c>
      <c r="C59" s="17">
        <v>20755</v>
      </c>
      <c r="D59" s="17">
        <v>3823.2</v>
      </c>
      <c r="E59" s="17">
        <f t="shared" si="4"/>
        <v>-16931.8</v>
      </c>
      <c r="F59" s="18">
        <f t="shared" si="5"/>
        <v>18.42062153697904</v>
      </c>
    </row>
    <row r="60" spans="1:6" ht="40.5" customHeight="1">
      <c r="A60" s="50" t="s">
        <v>125</v>
      </c>
      <c r="B60" s="8" t="s">
        <v>31</v>
      </c>
      <c r="C60" s="17">
        <v>5390322</v>
      </c>
      <c r="D60" s="17">
        <v>1145521.6400000001</v>
      </c>
      <c r="E60" s="17">
        <f t="shared" si="4"/>
        <v>-4244800.359999999</v>
      </c>
      <c r="F60" s="18">
        <f t="shared" si="5"/>
        <v>21.251451026487842</v>
      </c>
    </row>
    <row r="61" spans="1:6" ht="29.25" customHeight="1">
      <c r="A61" s="50" t="s">
        <v>126</v>
      </c>
      <c r="B61" s="8" t="s">
        <v>32</v>
      </c>
      <c r="C61" s="17">
        <v>5046407</v>
      </c>
      <c r="D61" s="17">
        <v>1045254.64</v>
      </c>
      <c r="E61" s="17">
        <f t="shared" si="4"/>
        <v>-4001152.36</v>
      </c>
      <c r="F61" s="18">
        <f t="shared" si="5"/>
        <v>20.712848567307393</v>
      </c>
    </row>
    <row r="62" spans="1:6" ht="12.75" customHeight="1">
      <c r="A62" s="50" t="s">
        <v>127</v>
      </c>
      <c r="B62" s="8" t="s">
        <v>62</v>
      </c>
      <c r="C62" s="17">
        <v>7150</v>
      </c>
      <c r="D62" s="17">
        <v>0</v>
      </c>
      <c r="E62" s="17">
        <f t="shared" si="4"/>
        <v>-7150</v>
      </c>
      <c r="F62" s="18">
        <f t="shared" si="5"/>
        <v>0</v>
      </c>
    </row>
    <row r="63" spans="1:6" ht="38.25" customHeight="1">
      <c r="A63" s="50" t="s">
        <v>128</v>
      </c>
      <c r="B63" s="8" t="s">
        <v>12</v>
      </c>
      <c r="C63" s="17">
        <v>602900</v>
      </c>
      <c r="D63" s="17">
        <v>0</v>
      </c>
      <c r="E63" s="17">
        <f t="shared" si="4"/>
        <v>-602900</v>
      </c>
      <c r="F63" s="18">
        <f t="shared" si="5"/>
        <v>0</v>
      </c>
    </row>
    <row r="64" spans="1:6" ht="51.75" customHeight="1">
      <c r="A64" s="50" t="s">
        <v>129</v>
      </c>
      <c r="B64" s="8" t="s">
        <v>33</v>
      </c>
      <c r="C64" s="17">
        <v>600230</v>
      </c>
      <c r="D64" s="17">
        <v>164792.51</v>
      </c>
      <c r="E64" s="17">
        <f t="shared" si="4"/>
        <v>-435437.49</v>
      </c>
      <c r="F64" s="18">
        <f t="shared" si="5"/>
        <v>27.45489395731636</v>
      </c>
    </row>
    <row r="65" spans="1:6" ht="36.75" customHeight="1">
      <c r="A65" s="50" t="s">
        <v>130</v>
      </c>
      <c r="B65" s="8" t="s">
        <v>34</v>
      </c>
      <c r="C65" s="17">
        <v>21091</v>
      </c>
      <c r="D65" s="17">
        <v>10327.2</v>
      </c>
      <c r="E65" s="17">
        <f t="shared" si="4"/>
        <v>-10763.8</v>
      </c>
      <c r="F65" s="18">
        <f t="shared" si="5"/>
        <v>48.96496135792518</v>
      </c>
    </row>
    <row r="66" spans="1:6" ht="54.75" customHeight="1">
      <c r="A66" s="50" t="s">
        <v>131</v>
      </c>
      <c r="B66" s="8" t="s">
        <v>35</v>
      </c>
      <c r="C66" s="17">
        <v>668993</v>
      </c>
      <c r="D66" s="17">
        <v>90088.89</v>
      </c>
      <c r="E66" s="17">
        <f t="shared" si="4"/>
        <v>-578904.11</v>
      </c>
      <c r="F66" s="18">
        <f t="shared" si="5"/>
        <v>13.466342697158264</v>
      </c>
    </row>
    <row r="67" spans="1:6" ht="38.25" customHeight="1">
      <c r="A67" s="50" t="s">
        <v>132</v>
      </c>
      <c r="B67" s="8" t="s">
        <v>63</v>
      </c>
      <c r="C67" s="17">
        <v>150564</v>
      </c>
      <c r="D67" s="17">
        <v>28037</v>
      </c>
      <c r="E67" s="17">
        <f t="shared" si="4"/>
        <v>-122527</v>
      </c>
      <c r="F67" s="18">
        <f t="shared" si="5"/>
        <v>18.621317180733772</v>
      </c>
    </row>
    <row r="68" spans="1:6" ht="26.25" customHeight="1">
      <c r="A68" s="50" t="s">
        <v>133</v>
      </c>
      <c r="B68" s="8" t="s">
        <v>13</v>
      </c>
      <c r="C68" s="17">
        <v>4536772</v>
      </c>
      <c r="D68" s="17">
        <v>890497.08</v>
      </c>
      <c r="E68" s="17">
        <f t="shared" si="4"/>
        <v>-3646274.92</v>
      </c>
      <c r="F68" s="18">
        <f t="shared" si="5"/>
        <v>19.628429200321285</v>
      </c>
    </row>
    <row r="69" spans="1:6" ht="25.5">
      <c r="A69" s="14" t="s">
        <v>134</v>
      </c>
      <c r="B69" s="19" t="s">
        <v>135</v>
      </c>
      <c r="C69" s="23">
        <f>C70</f>
        <v>35184950</v>
      </c>
      <c r="D69" s="23">
        <f>D70</f>
        <v>7755458.22</v>
      </c>
      <c r="E69" s="23">
        <f>E70</f>
        <v>-27429491.78</v>
      </c>
      <c r="F69" s="24">
        <f>F70</f>
        <v>22.04197595847088</v>
      </c>
    </row>
    <row r="70" spans="1:6" ht="28.5" customHeight="1">
      <c r="A70" s="14" t="s">
        <v>137</v>
      </c>
      <c r="B70" s="19" t="s">
        <v>136</v>
      </c>
      <c r="C70" s="23">
        <f>C71+C72+C73+C74+C75+C76+C77</f>
        <v>35184950</v>
      </c>
      <c r="D70" s="23">
        <f>D71+D72+D73+D74+D75+D76+D77</f>
        <v>7755458.22</v>
      </c>
      <c r="E70" s="23">
        <f>D70-C70</f>
        <v>-27429491.78</v>
      </c>
      <c r="F70" s="24">
        <f>D70/C70*100</f>
        <v>22.04197595847088</v>
      </c>
    </row>
    <row r="71" spans="1:6" ht="28.5" customHeight="1">
      <c r="A71" s="51" t="s">
        <v>138</v>
      </c>
      <c r="B71" s="8" t="s">
        <v>52</v>
      </c>
      <c r="C71" s="17">
        <v>1036759</v>
      </c>
      <c r="D71" s="17">
        <v>287066.28</v>
      </c>
      <c r="E71" s="17">
        <f aca="true" t="shared" si="6" ref="E71:E77">D71-C71</f>
        <v>-749692.72</v>
      </c>
      <c r="F71" s="18">
        <f aca="true" t="shared" si="7" ref="F71:F77">SUM(D71/C71*100)</f>
        <v>27.688814854754096</v>
      </c>
    </row>
    <row r="72" spans="1:6" ht="13.5" customHeight="1">
      <c r="A72" s="51" t="s">
        <v>139</v>
      </c>
      <c r="B72" s="8" t="s">
        <v>64</v>
      </c>
      <c r="C72" s="17">
        <v>14506743</v>
      </c>
      <c r="D72" s="17">
        <v>3376150.33</v>
      </c>
      <c r="E72" s="17">
        <f t="shared" si="6"/>
        <v>-11130592.67</v>
      </c>
      <c r="F72" s="18">
        <f t="shared" si="7"/>
        <v>23.272972644514347</v>
      </c>
    </row>
    <row r="73" spans="1:6" ht="45" customHeight="1">
      <c r="A73" s="50" t="s">
        <v>140</v>
      </c>
      <c r="B73" s="8" t="s">
        <v>12</v>
      </c>
      <c r="C73" s="17">
        <v>95580</v>
      </c>
      <c r="D73" s="17">
        <v>0</v>
      </c>
      <c r="E73" s="17">
        <f t="shared" si="6"/>
        <v>-95580</v>
      </c>
      <c r="F73" s="18">
        <f>SUM(D73/C73*100)</f>
        <v>0</v>
      </c>
    </row>
    <row r="74" spans="1:6" ht="12.75">
      <c r="A74" s="51" t="s">
        <v>141</v>
      </c>
      <c r="B74" s="8" t="s">
        <v>36</v>
      </c>
      <c r="C74" s="17">
        <v>3613432</v>
      </c>
      <c r="D74" s="17">
        <v>768517.3499999999</v>
      </c>
      <c r="E74" s="17">
        <f t="shared" si="6"/>
        <v>-2844914.6500000004</v>
      </c>
      <c r="F74" s="18">
        <f>SUM(D74/C74*100)</f>
        <v>21.26834959119197</v>
      </c>
    </row>
    <row r="75" spans="1:6" ht="12.75">
      <c r="A75" s="51" t="s">
        <v>142</v>
      </c>
      <c r="B75" s="8" t="s">
        <v>37</v>
      </c>
      <c r="C75" s="17">
        <v>3132052</v>
      </c>
      <c r="D75" s="17">
        <v>666202.35</v>
      </c>
      <c r="E75" s="17">
        <f t="shared" si="6"/>
        <v>-2465849.65</v>
      </c>
      <c r="F75" s="18">
        <f>SUM(D75/C75*100)</f>
        <v>21.270475394405967</v>
      </c>
    </row>
    <row r="76" spans="1:6" ht="26.25" customHeight="1">
      <c r="A76" s="50" t="s">
        <v>143</v>
      </c>
      <c r="B76" s="8" t="s">
        <v>38</v>
      </c>
      <c r="C76" s="17">
        <v>8851554</v>
      </c>
      <c r="D76" s="17">
        <v>1856178.0000000002</v>
      </c>
      <c r="E76" s="17">
        <f t="shared" si="6"/>
        <v>-6995376</v>
      </c>
      <c r="F76" s="18">
        <f t="shared" si="7"/>
        <v>20.970080507897258</v>
      </c>
    </row>
    <row r="77" spans="1:6" ht="26.25" customHeight="1">
      <c r="A77" s="50" t="s">
        <v>144</v>
      </c>
      <c r="B77" s="8" t="s">
        <v>39</v>
      </c>
      <c r="C77" s="17">
        <v>3948830</v>
      </c>
      <c r="D77" s="17">
        <v>801343.9100000001</v>
      </c>
      <c r="E77" s="17">
        <f t="shared" si="6"/>
        <v>-3147486.09</v>
      </c>
      <c r="F77" s="18">
        <f t="shared" si="7"/>
        <v>20.29319849170514</v>
      </c>
    </row>
    <row r="78" spans="1:6" ht="31.5" customHeight="1">
      <c r="A78" s="14" t="s">
        <v>147</v>
      </c>
      <c r="B78" s="19" t="s">
        <v>145</v>
      </c>
      <c r="C78" s="20">
        <f>C79</f>
        <v>2969770</v>
      </c>
      <c r="D78" s="20">
        <f>D80+D81+D83+D84+D85</f>
        <v>872616.9</v>
      </c>
      <c r="E78" s="20">
        <f>D78-C78</f>
        <v>-2097153.1</v>
      </c>
      <c r="F78" s="21">
        <f>D78/C78*100</f>
        <v>29.38331587968092</v>
      </c>
    </row>
    <row r="79" spans="1:6" ht="40.5" customHeight="1">
      <c r="A79" s="14" t="s">
        <v>148</v>
      </c>
      <c r="B79" s="19" t="s">
        <v>146</v>
      </c>
      <c r="C79" s="20">
        <f>C80+C81+C83+C84+C85+C86+C82</f>
        <v>2969770</v>
      </c>
      <c r="D79" s="20">
        <f>D80+D81+D83+D84+D85+D86+D82</f>
        <v>872616.9</v>
      </c>
      <c r="E79" s="20">
        <f>D79-C79</f>
        <v>-2097153.1</v>
      </c>
      <c r="F79" s="21">
        <f>D79/C79*100</f>
        <v>29.38331587968092</v>
      </c>
    </row>
    <row r="80" spans="1:6" ht="45.75" customHeight="1">
      <c r="A80" s="51" t="s">
        <v>149</v>
      </c>
      <c r="B80" s="8" t="s">
        <v>6</v>
      </c>
      <c r="C80" s="17">
        <v>2000</v>
      </c>
      <c r="D80" s="17">
        <v>0</v>
      </c>
      <c r="E80" s="17">
        <f aca="true" t="shared" si="8" ref="E80:E86">D80-C80</f>
        <v>-2000</v>
      </c>
      <c r="F80" s="18">
        <f aca="true" t="shared" si="9" ref="F80:F86">SUM(D80/C80*100)</f>
        <v>0</v>
      </c>
    </row>
    <row r="81" spans="1:6" ht="25.5" customHeight="1">
      <c r="A81" s="50" t="s">
        <v>150</v>
      </c>
      <c r="B81" s="8" t="s">
        <v>52</v>
      </c>
      <c r="C81" s="17">
        <v>2862728</v>
      </c>
      <c r="D81" s="17">
        <v>872616.9</v>
      </c>
      <c r="E81" s="17">
        <f t="shared" si="8"/>
        <v>-1990111.1</v>
      </c>
      <c r="F81" s="18">
        <f>SUM(D81/C81*100)</f>
        <v>30.482005276086305</v>
      </c>
    </row>
    <row r="82" spans="1:6" ht="12.75" customHeight="1">
      <c r="A82" s="50" t="s">
        <v>178</v>
      </c>
      <c r="B82" s="8" t="s">
        <v>24</v>
      </c>
      <c r="C82" s="17">
        <v>4500</v>
      </c>
      <c r="D82" s="17">
        <v>0</v>
      </c>
      <c r="E82" s="17"/>
      <c r="F82" s="18"/>
    </row>
    <row r="83" spans="1:6" ht="25.5" customHeight="1">
      <c r="A83" s="50" t="s">
        <v>151</v>
      </c>
      <c r="B83" s="8" t="s">
        <v>65</v>
      </c>
      <c r="C83" s="17">
        <v>16696</v>
      </c>
      <c r="D83" s="17">
        <v>0</v>
      </c>
      <c r="E83" s="17">
        <f t="shared" si="8"/>
        <v>-16696</v>
      </c>
      <c r="F83" s="18">
        <f>SUM(D83/C83*100)</f>
        <v>0</v>
      </c>
    </row>
    <row r="84" spans="1:6" ht="45.75" customHeight="1">
      <c r="A84" s="50" t="s">
        <v>152</v>
      </c>
      <c r="B84" s="8" t="s">
        <v>12</v>
      </c>
      <c r="C84" s="17">
        <v>6372</v>
      </c>
      <c r="D84" s="17">
        <v>0</v>
      </c>
      <c r="E84" s="17">
        <f t="shared" si="8"/>
        <v>-6372</v>
      </c>
      <c r="F84" s="18">
        <f t="shared" si="9"/>
        <v>0</v>
      </c>
    </row>
    <row r="85" spans="1:6" ht="26.25" customHeight="1">
      <c r="A85" s="50" t="s">
        <v>153</v>
      </c>
      <c r="B85" s="8" t="s">
        <v>38</v>
      </c>
      <c r="C85" s="17">
        <v>24074</v>
      </c>
      <c r="D85" s="17">
        <v>0</v>
      </c>
      <c r="E85" s="17">
        <f t="shared" si="8"/>
        <v>-24074</v>
      </c>
      <c r="F85" s="18">
        <f t="shared" si="9"/>
        <v>0</v>
      </c>
    </row>
    <row r="86" spans="1:6" ht="12.75" customHeight="1">
      <c r="A86" s="50" t="s">
        <v>154</v>
      </c>
      <c r="B86" s="8" t="s">
        <v>16</v>
      </c>
      <c r="C86" s="17">
        <v>53400</v>
      </c>
      <c r="D86" s="17">
        <v>0</v>
      </c>
      <c r="E86" s="17">
        <f t="shared" si="8"/>
        <v>-53400</v>
      </c>
      <c r="F86" s="18">
        <f t="shared" si="9"/>
        <v>0</v>
      </c>
    </row>
    <row r="87" spans="1:6" ht="26.25" customHeight="1">
      <c r="A87" s="14" t="s">
        <v>156</v>
      </c>
      <c r="B87" s="19" t="s">
        <v>188</v>
      </c>
      <c r="C87" s="20">
        <f aca="true" t="shared" si="10" ref="C87:F88">C88</f>
        <v>2361400</v>
      </c>
      <c r="D87" s="20">
        <f t="shared" si="10"/>
        <v>743723</v>
      </c>
      <c r="E87" s="20">
        <f t="shared" si="10"/>
        <v>-1617677</v>
      </c>
      <c r="F87" s="21">
        <f t="shared" si="10"/>
        <v>31.49500296434319</v>
      </c>
    </row>
    <row r="88" spans="1:6" ht="26.25" customHeight="1">
      <c r="A88" s="14" t="s">
        <v>157</v>
      </c>
      <c r="B88" s="19" t="s">
        <v>155</v>
      </c>
      <c r="C88" s="20">
        <f t="shared" si="10"/>
        <v>2361400</v>
      </c>
      <c r="D88" s="20">
        <f t="shared" si="10"/>
        <v>743723</v>
      </c>
      <c r="E88" s="20">
        <f t="shared" si="10"/>
        <v>-1617677</v>
      </c>
      <c r="F88" s="21">
        <f t="shared" si="10"/>
        <v>31.49500296434319</v>
      </c>
    </row>
    <row r="89" spans="1:6" ht="25.5" customHeight="1">
      <c r="A89" s="50" t="s">
        <v>158</v>
      </c>
      <c r="B89" s="8" t="s">
        <v>52</v>
      </c>
      <c r="C89" s="49">
        <v>2361400</v>
      </c>
      <c r="D89" s="47">
        <v>743723</v>
      </c>
      <c r="E89" s="17">
        <f>D89-C89</f>
        <v>-1617677</v>
      </c>
      <c r="F89" s="18">
        <f>SUM(D89/C89*100)</f>
        <v>31.49500296434319</v>
      </c>
    </row>
    <row r="90" spans="1:6" ht="27.75" customHeight="1">
      <c r="A90" s="14" t="s">
        <v>159</v>
      </c>
      <c r="B90" s="19" t="s">
        <v>160</v>
      </c>
      <c r="C90" s="20">
        <f>C91</f>
        <v>97966282.4</v>
      </c>
      <c r="D90" s="20">
        <f>D91</f>
        <v>12233820.09</v>
      </c>
      <c r="E90" s="20">
        <f>E91</f>
        <v>-85732462.31</v>
      </c>
      <c r="F90" s="21">
        <f>F91</f>
        <v>12.487786399864449</v>
      </c>
    </row>
    <row r="91" spans="1:6" ht="29.25" customHeight="1">
      <c r="A91" s="14" t="s">
        <v>162</v>
      </c>
      <c r="B91" s="19" t="s">
        <v>161</v>
      </c>
      <c r="C91" s="20">
        <f>C92+C93+C94+C95+C96+C97</f>
        <v>97966282.4</v>
      </c>
      <c r="D91" s="20">
        <f>D92+D93+D94+D95+D96+D97</f>
        <v>12233820.09</v>
      </c>
      <c r="E91" s="20">
        <f>D91-C91</f>
        <v>-85732462.31</v>
      </c>
      <c r="F91" s="21">
        <f>D91/C91*100</f>
        <v>12.487786399864449</v>
      </c>
    </row>
    <row r="92" spans="1:6" ht="24.75" customHeight="1">
      <c r="A92" s="51" t="s">
        <v>163</v>
      </c>
      <c r="B92" s="8" t="s">
        <v>52</v>
      </c>
      <c r="C92" s="49">
        <v>5344993</v>
      </c>
      <c r="D92" s="49">
        <v>1764091.75</v>
      </c>
      <c r="E92" s="17">
        <f aca="true" t="shared" si="11" ref="E92:E97">D92-C92</f>
        <v>-3580901.25</v>
      </c>
      <c r="F92" s="18">
        <f aca="true" t="shared" si="12" ref="F92:F98">SUM(D92/C92*100)</f>
        <v>33.00456614255622</v>
      </c>
    </row>
    <row r="93" spans="1:6" ht="12.75" customHeight="1">
      <c r="A93" s="50" t="s">
        <v>164</v>
      </c>
      <c r="B93" s="8" t="s">
        <v>7</v>
      </c>
      <c r="C93" s="49">
        <v>13645950</v>
      </c>
      <c r="D93" s="49">
        <v>0</v>
      </c>
      <c r="E93" s="17">
        <f t="shared" si="11"/>
        <v>-13645950</v>
      </c>
      <c r="F93" s="18">
        <f>SUM(D93/C93*100)</f>
        <v>0</v>
      </c>
    </row>
    <row r="94" spans="1:6" ht="45" customHeight="1">
      <c r="A94" s="50" t="s">
        <v>165</v>
      </c>
      <c r="B94" s="8" t="s">
        <v>12</v>
      </c>
      <c r="C94" s="49">
        <v>19116</v>
      </c>
      <c r="D94" s="49">
        <v>0</v>
      </c>
      <c r="E94" s="17">
        <f t="shared" si="11"/>
        <v>-19116</v>
      </c>
      <c r="F94" s="18">
        <f t="shared" si="12"/>
        <v>0</v>
      </c>
    </row>
    <row r="95" spans="1:6" ht="12.75" customHeight="1">
      <c r="A95" s="50" t="s">
        <v>166</v>
      </c>
      <c r="B95" s="8" t="s">
        <v>47</v>
      </c>
      <c r="C95" s="49">
        <v>135691</v>
      </c>
      <c r="D95" s="49">
        <v>43561.68</v>
      </c>
      <c r="E95" s="17">
        <f t="shared" si="11"/>
        <v>-92129.32</v>
      </c>
      <c r="F95" s="18">
        <f t="shared" si="12"/>
        <v>32.10358829988724</v>
      </c>
    </row>
    <row r="96" spans="1:6" ht="12.75" customHeight="1">
      <c r="A96" s="50" t="s">
        <v>167</v>
      </c>
      <c r="B96" s="8" t="s">
        <v>66</v>
      </c>
      <c r="C96" s="49">
        <v>3751632.4</v>
      </c>
      <c r="D96" s="49">
        <v>0</v>
      </c>
      <c r="E96" s="17">
        <f t="shared" si="11"/>
        <v>-3751632.4</v>
      </c>
      <c r="F96" s="18">
        <f t="shared" si="12"/>
        <v>0</v>
      </c>
    </row>
    <row r="97" spans="1:6" ht="12.75" customHeight="1">
      <c r="A97" s="50" t="s">
        <v>168</v>
      </c>
      <c r="B97" s="8" t="s">
        <v>67</v>
      </c>
      <c r="C97" s="49">
        <v>75068900</v>
      </c>
      <c r="D97" s="49">
        <v>10426166.66</v>
      </c>
      <c r="E97" s="17">
        <f t="shared" si="11"/>
        <v>-64642733.34</v>
      </c>
      <c r="F97" s="18">
        <f t="shared" si="12"/>
        <v>13.888796372399224</v>
      </c>
    </row>
    <row r="98" spans="1:6" ht="15" customHeight="1">
      <c r="A98" s="29" t="s">
        <v>40</v>
      </c>
      <c r="B98" s="52" t="s">
        <v>169</v>
      </c>
      <c r="C98" s="30">
        <f>C12+C35+C51+C69+C78+C87+C90</f>
        <v>535174611.13</v>
      </c>
      <c r="D98" s="30">
        <f>D12+D35+D51+D69+D78+D87+D90</f>
        <v>105576682.32000002</v>
      </c>
      <c r="E98" s="30">
        <f>D98-C98</f>
        <v>-429597928.80999994</v>
      </c>
      <c r="F98" s="31">
        <f t="shared" si="12"/>
        <v>19.72752072395195</v>
      </c>
    </row>
    <row r="99" spans="1:6" ht="18.75" customHeight="1">
      <c r="A99" s="41"/>
      <c r="B99" s="42"/>
      <c r="C99" s="43"/>
      <c r="D99" s="43"/>
      <c r="E99" s="43"/>
      <c r="F99" s="44"/>
    </row>
    <row r="100" spans="1:6" ht="15" customHeight="1">
      <c r="A100" s="25"/>
      <c r="B100" s="26"/>
      <c r="C100" s="27"/>
      <c r="D100" s="27"/>
      <c r="E100" s="28"/>
      <c r="F100" s="48"/>
    </row>
    <row r="101" spans="1:6" ht="16.5">
      <c r="A101" s="61" t="s">
        <v>76</v>
      </c>
      <c r="B101" s="62"/>
      <c r="C101" s="62"/>
      <c r="D101" s="62"/>
      <c r="E101" s="62"/>
      <c r="F101" s="62"/>
    </row>
    <row r="102" spans="1:6" ht="63.75">
      <c r="A102" s="46" t="s">
        <v>185</v>
      </c>
      <c r="B102" s="4" t="s">
        <v>44</v>
      </c>
      <c r="C102" s="46" t="s">
        <v>191</v>
      </c>
      <c r="D102" s="46" t="s">
        <v>192</v>
      </c>
      <c r="E102" s="45" t="s">
        <v>0</v>
      </c>
      <c r="F102" s="45" t="s">
        <v>1</v>
      </c>
    </row>
    <row r="103" spans="1:6" ht="12.75">
      <c r="A103" s="32" t="s">
        <v>3</v>
      </c>
      <c r="B103" s="11">
        <v>2</v>
      </c>
      <c r="C103" s="33">
        <v>3</v>
      </c>
      <c r="D103" s="12">
        <v>4</v>
      </c>
      <c r="E103" s="9">
        <v>5</v>
      </c>
      <c r="F103" s="9">
        <v>6</v>
      </c>
    </row>
    <row r="104" spans="1:6" ht="25.5">
      <c r="A104" s="34" t="s">
        <v>77</v>
      </c>
      <c r="B104" s="35" t="s">
        <v>170</v>
      </c>
      <c r="C104" s="36">
        <f>C105</f>
        <v>11347080</v>
      </c>
      <c r="D104" s="36">
        <f>D105</f>
        <v>1204500</v>
      </c>
      <c r="E104" s="36">
        <f>E105</f>
        <v>-10142580</v>
      </c>
      <c r="F104" s="53">
        <f>F105</f>
        <v>10.615065726160386</v>
      </c>
    </row>
    <row r="105" spans="1:6" ht="25.5">
      <c r="A105" s="34" t="s">
        <v>78</v>
      </c>
      <c r="B105" s="35" t="s">
        <v>171</v>
      </c>
      <c r="C105" s="36">
        <f>C106+C107+C108+C109++C110+C111+C112+C113+C114+C115+C116+C117+C118</f>
        <v>11347080</v>
      </c>
      <c r="D105" s="36">
        <f>D106+D107+D108+D109++D110+D111+D112+D113+D114+D115+D116+D117+D118</f>
        <v>1204500</v>
      </c>
      <c r="E105" s="36">
        <f>D105-C105</f>
        <v>-10142580</v>
      </c>
      <c r="F105" s="53">
        <f>D105/C105*100</f>
        <v>10.615065726160386</v>
      </c>
    </row>
    <row r="106" spans="1:6" ht="38.25">
      <c r="A106" s="16" t="s">
        <v>84</v>
      </c>
      <c r="B106" s="8" t="s">
        <v>6</v>
      </c>
      <c r="C106" s="6">
        <v>5600</v>
      </c>
      <c r="D106" s="6">
        <v>0</v>
      </c>
      <c r="E106" s="6">
        <f>+D106-C106</f>
        <v>-5600</v>
      </c>
      <c r="F106" s="5">
        <f>+D106/C106*100</f>
        <v>0</v>
      </c>
    </row>
    <row r="107" spans="1:6" ht="12.75">
      <c r="A107" s="16" t="s">
        <v>85</v>
      </c>
      <c r="B107" s="8" t="s">
        <v>7</v>
      </c>
      <c r="C107" s="6">
        <v>29900</v>
      </c>
      <c r="D107" s="6">
        <v>0</v>
      </c>
      <c r="E107" s="6">
        <f>+D107-C107</f>
        <v>-29900</v>
      </c>
      <c r="F107" s="5">
        <f>+D107/C107*100</f>
        <v>0</v>
      </c>
    </row>
    <row r="108" spans="1:6" ht="12.75">
      <c r="A108" s="16" t="s">
        <v>200</v>
      </c>
      <c r="B108" s="8" t="s">
        <v>201</v>
      </c>
      <c r="C108" s="6">
        <v>435312</v>
      </c>
      <c r="D108" s="6">
        <v>0</v>
      </c>
      <c r="E108" s="6">
        <f>+D108-C108</f>
        <v>-435312</v>
      </c>
      <c r="F108" s="5">
        <f>D108/C108*100</f>
        <v>0</v>
      </c>
    </row>
    <row r="109" spans="1:6" ht="12.75">
      <c r="A109" s="16" t="s">
        <v>95</v>
      </c>
      <c r="B109" s="8" t="s">
        <v>51</v>
      </c>
      <c r="C109" s="6">
        <v>26600</v>
      </c>
      <c r="D109" s="6">
        <v>0</v>
      </c>
      <c r="E109" s="6">
        <f>+D109-C109</f>
        <v>-26600</v>
      </c>
      <c r="F109" s="5">
        <v>0</v>
      </c>
    </row>
    <row r="110" spans="1:6" ht="25.5">
      <c r="A110" s="16" t="s">
        <v>202</v>
      </c>
      <c r="B110" s="8" t="s">
        <v>203</v>
      </c>
      <c r="C110" s="6">
        <v>1561267</v>
      </c>
      <c r="D110" s="6">
        <v>0</v>
      </c>
      <c r="E110" s="6"/>
      <c r="F110" s="5"/>
    </row>
    <row r="111" spans="1:6" ht="12.75">
      <c r="A111" s="4" t="s">
        <v>172</v>
      </c>
      <c r="B111" s="8" t="s">
        <v>16</v>
      </c>
      <c r="C111" s="6">
        <v>1702202</v>
      </c>
      <c r="D111" s="6">
        <v>0</v>
      </c>
      <c r="E111" s="6">
        <f>D111-C111</f>
        <v>-1702202</v>
      </c>
      <c r="F111" s="5">
        <v>0</v>
      </c>
    </row>
    <row r="112" spans="1:6" ht="25.5">
      <c r="A112" s="16" t="s">
        <v>173</v>
      </c>
      <c r="B112" s="8" t="s">
        <v>68</v>
      </c>
      <c r="C112" s="6">
        <v>1500000</v>
      </c>
      <c r="D112" s="6">
        <v>0</v>
      </c>
      <c r="E112" s="6">
        <f aca="true" t="shared" si="13" ref="E112:E148">+D112-C112</f>
        <v>-1500000</v>
      </c>
      <c r="F112" s="5">
        <f>+D112/C112*100</f>
        <v>0</v>
      </c>
    </row>
    <row r="113" spans="1:6" ht="12.75">
      <c r="A113" s="16" t="s">
        <v>204</v>
      </c>
      <c r="B113" s="8" t="s">
        <v>205</v>
      </c>
      <c r="C113" s="6">
        <v>1830499</v>
      </c>
      <c r="D113" s="6">
        <v>0</v>
      </c>
      <c r="E113" s="6">
        <f>+D113-C113</f>
        <v>-1830499</v>
      </c>
      <c r="F113" s="5">
        <v>0</v>
      </c>
    </row>
    <row r="114" spans="1:6" ht="63.75">
      <c r="A114" s="16" t="s">
        <v>174</v>
      </c>
      <c r="B114" s="8" t="s">
        <v>69</v>
      </c>
      <c r="C114" s="6">
        <v>254785</v>
      </c>
      <c r="D114" s="6">
        <v>0</v>
      </c>
      <c r="E114" s="6">
        <f t="shared" si="13"/>
        <v>-254785</v>
      </c>
      <c r="F114" s="5">
        <f>+D114/C114*100</f>
        <v>0</v>
      </c>
    </row>
    <row r="115" spans="1:6" ht="25.5">
      <c r="A115" s="16" t="s">
        <v>102</v>
      </c>
      <c r="B115" s="8" t="s">
        <v>22</v>
      </c>
      <c r="C115" s="6">
        <v>100000</v>
      </c>
      <c r="D115" s="6">
        <v>32000</v>
      </c>
      <c r="E115" s="6">
        <f t="shared" si="13"/>
        <v>-68000</v>
      </c>
      <c r="F115" s="5">
        <f>+D115/C115*100</f>
        <v>32</v>
      </c>
    </row>
    <row r="116" spans="1:6" ht="12.75">
      <c r="A116" s="16" t="s">
        <v>195</v>
      </c>
      <c r="B116" s="8" t="s">
        <v>196</v>
      </c>
      <c r="C116" s="6">
        <v>3500000</v>
      </c>
      <c r="D116" s="6">
        <v>1172500</v>
      </c>
      <c r="E116" s="6">
        <f t="shared" si="13"/>
        <v>-2327500</v>
      </c>
      <c r="F116" s="5">
        <f>+D116/C116*100</f>
        <v>33.5</v>
      </c>
    </row>
    <row r="117" spans="1:6" ht="12.75">
      <c r="A117" s="16" t="s">
        <v>175</v>
      </c>
      <c r="B117" s="8" t="s">
        <v>46</v>
      </c>
      <c r="C117" s="6">
        <v>216415</v>
      </c>
      <c r="D117" s="6">
        <v>0</v>
      </c>
      <c r="E117" s="6">
        <f t="shared" si="13"/>
        <v>-216415</v>
      </c>
      <c r="F117" s="5">
        <f>+D117/C117*100</f>
        <v>0</v>
      </c>
    </row>
    <row r="118" spans="1:6" ht="25.5">
      <c r="A118" s="16" t="s">
        <v>103</v>
      </c>
      <c r="B118" s="8" t="s">
        <v>23</v>
      </c>
      <c r="C118" s="6">
        <v>184500</v>
      </c>
      <c r="D118" s="6">
        <v>0</v>
      </c>
      <c r="E118" s="6">
        <f t="shared" si="13"/>
        <v>-184500</v>
      </c>
      <c r="F118" s="5">
        <f>+D118/C118*100</f>
        <v>0</v>
      </c>
    </row>
    <row r="119" spans="1:6" ht="27.75" customHeight="1">
      <c r="A119" s="14" t="s">
        <v>81</v>
      </c>
      <c r="B119" s="19" t="s">
        <v>82</v>
      </c>
      <c r="C119" s="36">
        <f>C120</f>
        <v>5670326</v>
      </c>
      <c r="D119" s="36">
        <f>D120</f>
        <v>224382.69</v>
      </c>
      <c r="E119" s="39">
        <f>E120</f>
        <v>-5445943.31</v>
      </c>
      <c r="F119" s="40">
        <f>F120</f>
        <v>3.957139148613325</v>
      </c>
    </row>
    <row r="120" spans="1:6" ht="27.75" customHeight="1">
      <c r="A120" s="14" t="s">
        <v>83</v>
      </c>
      <c r="B120" s="19" t="s">
        <v>184</v>
      </c>
      <c r="C120" s="36">
        <f>C121+C123+C124+C125+C126+C127+C122</f>
        <v>5670326</v>
      </c>
      <c r="D120" s="36">
        <f>D121+D123+D124+D125+D126+D127+D122</f>
        <v>224382.69</v>
      </c>
      <c r="E120" s="39">
        <f>D120-C120</f>
        <v>-5445943.31</v>
      </c>
      <c r="F120" s="40">
        <f>D120/C120*100</f>
        <v>3.957139148613325</v>
      </c>
    </row>
    <row r="121" spans="1:6" ht="25.5">
      <c r="A121" s="16" t="s">
        <v>104</v>
      </c>
      <c r="B121" s="8" t="s">
        <v>52</v>
      </c>
      <c r="C121" s="6">
        <v>23000</v>
      </c>
      <c r="D121" s="6">
        <v>0</v>
      </c>
      <c r="E121" s="6">
        <f t="shared" si="13"/>
        <v>-23000</v>
      </c>
      <c r="F121" s="5">
        <f>+D121/C121*100</f>
        <v>0</v>
      </c>
    </row>
    <row r="122" spans="1:6" ht="13.5" customHeight="1">
      <c r="A122" s="16" t="s">
        <v>105</v>
      </c>
      <c r="B122" s="8" t="s">
        <v>24</v>
      </c>
      <c r="C122" s="6">
        <v>4109538</v>
      </c>
      <c r="D122" s="6">
        <v>196622.95</v>
      </c>
      <c r="E122" s="6">
        <f>+D122-C122</f>
        <v>-3912915.05</v>
      </c>
      <c r="F122" s="5">
        <f>+D122/C122*100</f>
        <v>4.78455120745933</v>
      </c>
    </row>
    <row r="123" spans="1:6" ht="27.75" customHeight="1">
      <c r="A123" s="16">
        <v>611020</v>
      </c>
      <c r="B123" s="8" t="s">
        <v>53</v>
      </c>
      <c r="C123" s="6">
        <v>1006690</v>
      </c>
      <c r="D123" s="6">
        <v>27436.89</v>
      </c>
      <c r="E123" s="6">
        <f t="shared" si="13"/>
        <v>-979253.11</v>
      </c>
      <c r="F123" s="5">
        <f>+D123/C123*100</f>
        <v>2.7254557013579155</v>
      </c>
    </row>
    <row r="124" spans="1:6" ht="25.5">
      <c r="A124" s="16" t="s">
        <v>176</v>
      </c>
      <c r="B124" s="8" t="s">
        <v>55</v>
      </c>
      <c r="C124" s="6">
        <v>241690</v>
      </c>
      <c r="D124" s="6">
        <v>0</v>
      </c>
      <c r="E124" s="6">
        <f t="shared" si="13"/>
        <v>-241690</v>
      </c>
      <c r="F124" s="5">
        <f>+D124/C124*100</f>
        <v>0</v>
      </c>
    </row>
    <row r="125" spans="1:6" ht="12.75">
      <c r="A125" s="16" t="s">
        <v>109</v>
      </c>
      <c r="B125" s="8" t="s">
        <v>25</v>
      </c>
      <c r="C125" s="6">
        <v>34000</v>
      </c>
      <c r="D125" s="6">
        <v>322.85</v>
      </c>
      <c r="E125" s="6">
        <f t="shared" si="13"/>
        <v>-33677.15</v>
      </c>
      <c r="F125" s="5">
        <v>0</v>
      </c>
    </row>
    <row r="126" spans="1:6" ht="25.5">
      <c r="A126" s="16" t="s">
        <v>111</v>
      </c>
      <c r="B126" s="8" t="s">
        <v>57</v>
      </c>
      <c r="C126" s="6">
        <v>42000</v>
      </c>
      <c r="D126" s="6">
        <v>0</v>
      </c>
      <c r="E126" s="6">
        <f t="shared" si="13"/>
        <v>-42000</v>
      </c>
      <c r="F126" s="5">
        <v>0</v>
      </c>
    </row>
    <row r="127" spans="1:6" ht="38.25">
      <c r="A127" s="16" t="s">
        <v>114</v>
      </c>
      <c r="B127" s="8" t="s">
        <v>60</v>
      </c>
      <c r="C127" s="6">
        <v>213408</v>
      </c>
      <c r="D127" s="6">
        <v>0</v>
      </c>
      <c r="E127" s="6">
        <f>D127/C127*100</f>
        <v>0</v>
      </c>
      <c r="F127" s="5">
        <v>0</v>
      </c>
    </row>
    <row r="128" spans="1:6" ht="38.25">
      <c r="A128" s="34" t="s">
        <v>116</v>
      </c>
      <c r="B128" s="19" t="s">
        <v>189</v>
      </c>
      <c r="C128" s="36">
        <f>C129</f>
        <v>37000</v>
      </c>
      <c r="D128" s="37">
        <f>D129</f>
        <v>33136.979999999996</v>
      </c>
      <c r="E128" s="39">
        <f>E129</f>
        <v>-3863.020000000004</v>
      </c>
      <c r="F128" s="40">
        <f>F129</f>
        <v>89.55940540540539</v>
      </c>
    </row>
    <row r="129" spans="1:6" ht="38.25">
      <c r="A129" s="34" t="s">
        <v>117</v>
      </c>
      <c r="B129" s="19" t="s">
        <v>177</v>
      </c>
      <c r="C129" s="36">
        <f>C130+C131</f>
        <v>37000</v>
      </c>
      <c r="D129" s="36">
        <f>D130+D131</f>
        <v>33136.979999999996</v>
      </c>
      <c r="E129" s="39">
        <f>D129-C129</f>
        <v>-3863.020000000004</v>
      </c>
      <c r="F129" s="40">
        <f>D129/C129*100</f>
        <v>89.55940540540539</v>
      </c>
    </row>
    <row r="130" spans="1:6" ht="38.25">
      <c r="A130" s="16" t="s">
        <v>125</v>
      </c>
      <c r="B130" s="8" t="s">
        <v>31</v>
      </c>
      <c r="C130" s="6">
        <v>37000</v>
      </c>
      <c r="D130" s="6">
        <v>8000</v>
      </c>
      <c r="E130" s="6">
        <f>+D130-C130</f>
        <v>-29000</v>
      </c>
      <c r="F130" s="5">
        <f>+D130/C130*100</f>
        <v>21.62162162162162</v>
      </c>
    </row>
    <row r="131" spans="1:6" ht="26.25" customHeight="1">
      <c r="A131" s="16" t="s">
        <v>126</v>
      </c>
      <c r="B131" s="8" t="s">
        <v>32</v>
      </c>
      <c r="C131" s="6">
        <v>0</v>
      </c>
      <c r="D131" s="6">
        <v>25136.98</v>
      </c>
      <c r="E131" s="6">
        <f>+D131-C131</f>
        <v>25136.98</v>
      </c>
      <c r="F131" s="5">
        <v>0</v>
      </c>
    </row>
    <row r="132" spans="1:6" ht="26.25" customHeight="1">
      <c r="A132" s="14" t="s">
        <v>134</v>
      </c>
      <c r="B132" s="19" t="s">
        <v>135</v>
      </c>
      <c r="C132" s="36">
        <f>C133</f>
        <v>1732983</v>
      </c>
      <c r="D132" s="37">
        <f>D133</f>
        <v>66131.58</v>
      </c>
      <c r="E132" s="39">
        <f>E133</f>
        <v>-1666851.42</v>
      </c>
      <c r="F132" s="40">
        <f>F133</f>
        <v>3.8160547449109425</v>
      </c>
    </row>
    <row r="133" spans="1:6" ht="27.75" customHeight="1">
      <c r="A133" s="14" t="s">
        <v>137</v>
      </c>
      <c r="B133" s="19" t="s">
        <v>136</v>
      </c>
      <c r="C133" s="36">
        <f>C134+C135+C136+C137+C138</f>
        <v>1732983</v>
      </c>
      <c r="D133" s="36">
        <f>D134+D135+D136+D137+D138</f>
        <v>66131.58</v>
      </c>
      <c r="E133" s="39">
        <f>D133-C133</f>
        <v>-1666851.42</v>
      </c>
      <c r="F133" s="40">
        <f>D133/C133*100</f>
        <v>3.8160547449109425</v>
      </c>
    </row>
    <row r="134" spans="1:6" ht="12.75">
      <c r="A134" s="16" t="s">
        <v>139</v>
      </c>
      <c r="B134" s="8" t="s">
        <v>64</v>
      </c>
      <c r="C134" s="6">
        <v>1032388</v>
      </c>
      <c r="D134" s="6">
        <v>36596.26</v>
      </c>
      <c r="E134" s="6">
        <f>+D134-C134</f>
        <v>-995791.74</v>
      </c>
      <c r="F134" s="5">
        <f>+D134/C134*100</f>
        <v>3.5448164837251115</v>
      </c>
    </row>
    <row r="135" spans="1:6" ht="12.75">
      <c r="A135" s="16" t="s">
        <v>141</v>
      </c>
      <c r="B135" s="8" t="s">
        <v>36</v>
      </c>
      <c r="C135" s="6">
        <v>107400</v>
      </c>
      <c r="D135" s="6">
        <v>3259</v>
      </c>
      <c r="E135" s="6">
        <f>+D135-C135</f>
        <v>-104141</v>
      </c>
      <c r="F135" s="5">
        <f>+D135/C135*100</f>
        <v>3.0344506517690877</v>
      </c>
    </row>
    <row r="136" spans="1:6" ht="12.75">
      <c r="A136" s="16" t="s">
        <v>142</v>
      </c>
      <c r="B136" s="8" t="s">
        <v>37</v>
      </c>
      <c r="C136" s="6">
        <v>67400</v>
      </c>
      <c r="D136" s="6">
        <v>1299</v>
      </c>
      <c r="E136" s="6">
        <f t="shared" si="13"/>
        <v>-66101</v>
      </c>
      <c r="F136" s="5">
        <f>+D136/C136*100</f>
        <v>1.9272997032640948</v>
      </c>
    </row>
    <row r="137" spans="1:6" ht="25.5">
      <c r="A137" s="16" t="s">
        <v>143</v>
      </c>
      <c r="B137" s="8" t="s">
        <v>38</v>
      </c>
      <c r="C137" s="6">
        <v>425833</v>
      </c>
      <c r="D137" s="6">
        <v>24977.32</v>
      </c>
      <c r="E137" s="6">
        <f t="shared" si="13"/>
        <v>-400855.68</v>
      </c>
      <c r="F137" s="5">
        <f>+D137/C137*100</f>
        <v>5.865520051287711</v>
      </c>
    </row>
    <row r="138" spans="1:6" ht="25.5">
      <c r="A138" s="16" t="s">
        <v>144</v>
      </c>
      <c r="B138" s="8" t="s">
        <v>39</v>
      </c>
      <c r="C138" s="6">
        <v>99962</v>
      </c>
      <c r="D138" s="6">
        <v>0</v>
      </c>
      <c r="E138" s="6">
        <f t="shared" si="13"/>
        <v>-99962</v>
      </c>
      <c r="F138" s="5">
        <f>+D138/C138*100</f>
        <v>0</v>
      </c>
    </row>
    <row r="139" spans="1:6" ht="25.5">
      <c r="A139" s="14" t="s">
        <v>147</v>
      </c>
      <c r="B139" s="19" t="s">
        <v>145</v>
      </c>
      <c r="C139" s="36">
        <f>C140</f>
        <v>25319501.41</v>
      </c>
      <c r="D139" s="37">
        <f>D140</f>
        <v>0</v>
      </c>
      <c r="E139" s="39">
        <f>E140</f>
        <v>-25319501.41</v>
      </c>
      <c r="F139" s="40">
        <f>F140</f>
        <v>0</v>
      </c>
    </row>
    <row r="140" spans="1:6" ht="25.5">
      <c r="A140" s="14" t="s">
        <v>148</v>
      </c>
      <c r="B140" s="19" t="s">
        <v>146</v>
      </c>
      <c r="C140" s="36">
        <f>C141+C142+C143+C145+C146+C147+C148+C144</f>
        <v>25319501.41</v>
      </c>
      <c r="D140" s="36">
        <f>D141+D142+D143+D145+D146+D147+D148+D144</f>
        <v>0</v>
      </c>
      <c r="E140" s="39">
        <f>-D140-C140</f>
        <v>-25319501.41</v>
      </c>
      <c r="F140" s="40">
        <f>D140/C140*100</f>
        <v>0</v>
      </c>
    </row>
    <row r="141" spans="1:6" ht="44.25" customHeight="1">
      <c r="A141" s="16" t="s">
        <v>149</v>
      </c>
      <c r="B141" s="8" t="s">
        <v>6</v>
      </c>
      <c r="C141" s="6">
        <v>400000</v>
      </c>
      <c r="D141" s="6">
        <v>0</v>
      </c>
      <c r="E141" s="6">
        <f t="shared" si="13"/>
        <v>-400000</v>
      </c>
      <c r="F141" s="5">
        <f>+D141/C141*100</f>
        <v>0</v>
      </c>
    </row>
    <row r="142" spans="1:6" ht="12.75">
      <c r="A142" s="16" t="s">
        <v>206</v>
      </c>
      <c r="B142" s="8" t="s">
        <v>24</v>
      </c>
      <c r="C142" s="6">
        <v>1554448</v>
      </c>
      <c r="D142" s="6">
        <v>0</v>
      </c>
      <c r="E142" s="6">
        <f t="shared" si="13"/>
        <v>-1554448</v>
      </c>
      <c r="F142" s="5">
        <f>+D142/C142*100</f>
        <v>0</v>
      </c>
    </row>
    <row r="143" spans="1:6" ht="25.5">
      <c r="A143" s="16">
        <v>1511141</v>
      </c>
      <c r="B143" s="8" t="s">
        <v>53</v>
      </c>
      <c r="C143" s="6">
        <v>487191</v>
      </c>
      <c r="D143" s="6">
        <v>0</v>
      </c>
      <c r="E143" s="6">
        <f t="shared" si="13"/>
        <v>-487191</v>
      </c>
      <c r="F143" s="5">
        <f>+D143/C143*100</f>
        <v>0</v>
      </c>
    </row>
    <row r="144" spans="1:6" ht="12.75">
      <c r="A144" s="16" t="s">
        <v>179</v>
      </c>
      <c r="B144" s="8" t="s">
        <v>8</v>
      </c>
      <c r="C144" s="6">
        <v>32300</v>
      </c>
      <c r="D144" s="6">
        <v>0</v>
      </c>
      <c r="E144" s="6">
        <f t="shared" si="13"/>
        <v>-32300</v>
      </c>
      <c r="F144" s="5">
        <f>+D145/C145*100</f>
        <v>0</v>
      </c>
    </row>
    <row r="145" spans="1:6" ht="12.75">
      <c r="A145" s="16" t="s">
        <v>180</v>
      </c>
      <c r="B145" s="8" t="s">
        <v>70</v>
      </c>
      <c r="C145" s="6">
        <v>16950649.41</v>
      </c>
      <c r="D145" s="6">
        <v>0</v>
      </c>
      <c r="E145" s="6">
        <f t="shared" si="13"/>
        <v>-16950649.41</v>
      </c>
      <c r="F145" s="5">
        <f>+D146/C146*100</f>
        <v>0</v>
      </c>
    </row>
    <row r="146" spans="1:6" ht="12.75">
      <c r="A146" s="16" t="s">
        <v>181</v>
      </c>
      <c r="B146" s="8" t="s">
        <v>207</v>
      </c>
      <c r="C146" s="6">
        <v>800000</v>
      </c>
      <c r="D146" s="6">
        <v>0</v>
      </c>
      <c r="E146" s="6">
        <f t="shared" si="13"/>
        <v>-800000</v>
      </c>
      <c r="F146" s="5">
        <v>0</v>
      </c>
    </row>
    <row r="147" spans="1:6" ht="25.5">
      <c r="A147" s="16" t="s">
        <v>182</v>
      </c>
      <c r="B147" s="8" t="s">
        <v>45</v>
      </c>
      <c r="C147" s="6">
        <v>2801989</v>
      </c>
      <c r="D147" s="6">
        <v>0</v>
      </c>
      <c r="E147" s="6">
        <f t="shared" si="13"/>
        <v>-2801989</v>
      </c>
      <c r="F147" s="5">
        <f>+D147/C147*100</f>
        <v>0</v>
      </c>
    </row>
    <row r="148" spans="1:6" ht="25.5">
      <c r="A148" s="16" t="s">
        <v>183</v>
      </c>
      <c r="B148" s="8" t="s">
        <v>19</v>
      </c>
      <c r="C148" s="6">
        <v>2292924</v>
      </c>
      <c r="D148" s="6">
        <v>0</v>
      </c>
      <c r="E148" s="6">
        <f t="shared" si="13"/>
        <v>-2292924</v>
      </c>
      <c r="F148" s="5">
        <v>0</v>
      </c>
    </row>
    <row r="149" spans="1:6" ht="25.5">
      <c r="A149" s="14" t="s">
        <v>156</v>
      </c>
      <c r="B149" s="19" t="s">
        <v>208</v>
      </c>
      <c r="C149" s="36">
        <f>C150</f>
        <v>107400</v>
      </c>
      <c r="D149" s="37">
        <f>D150</f>
        <v>0</v>
      </c>
      <c r="E149" s="39">
        <f>E150</f>
        <v>-107400</v>
      </c>
      <c r="F149" s="40">
        <f>F150</f>
        <v>0</v>
      </c>
    </row>
    <row r="150" spans="1:6" ht="15" customHeight="1">
      <c r="A150" s="14" t="s">
        <v>157</v>
      </c>
      <c r="B150" s="19" t="s">
        <v>209</v>
      </c>
      <c r="C150" s="36">
        <f>C151</f>
        <v>107400</v>
      </c>
      <c r="D150" s="36">
        <f>D151</f>
        <v>0</v>
      </c>
      <c r="E150" s="39">
        <f>D150-C150</f>
        <v>-107400</v>
      </c>
      <c r="F150" s="40">
        <f>D150/C150*100</f>
        <v>0</v>
      </c>
    </row>
    <row r="151" spans="1:6" ht="25.5">
      <c r="A151" s="16" t="s">
        <v>158</v>
      </c>
      <c r="B151" s="8" t="s">
        <v>52</v>
      </c>
      <c r="C151" s="47">
        <v>107400</v>
      </c>
      <c r="D151" s="3">
        <v>0</v>
      </c>
      <c r="E151" s="6">
        <f>+D151-C151</f>
        <v>-107400</v>
      </c>
      <c r="F151" s="5">
        <f>+D151/C151*100</f>
        <v>0</v>
      </c>
    </row>
    <row r="152" spans="1:6" ht="18" customHeight="1">
      <c r="A152" s="29"/>
      <c r="B152" s="52" t="s">
        <v>169</v>
      </c>
      <c r="C152" s="38">
        <f>C104+C119+C128+C132+C139+C149</f>
        <v>44214290.41</v>
      </c>
      <c r="D152" s="38">
        <f>D104+D119+D128+D132+D139+D149</f>
        <v>1528151.25</v>
      </c>
      <c r="E152" s="39">
        <f>D152-C152</f>
        <v>-42686139.16</v>
      </c>
      <c r="F152" s="40">
        <f>+D152/C152*100</f>
        <v>3.4562383243730093</v>
      </c>
    </row>
    <row r="155" spans="1:6" ht="18.75">
      <c r="A155" s="54" t="s">
        <v>73</v>
      </c>
      <c r="B155" s="54"/>
      <c r="C155" s="54"/>
      <c r="D155" s="63" t="s">
        <v>74</v>
      </c>
      <c r="E155" s="63"/>
      <c r="F155" s="54"/>
    </row>
    <row r="156" spans="1:6" ht="18.75">
      <c r="A156" s="54"/>
      <c r="B156" s="54"/>
      <c r="C156" s="54"/>
      <c r="D156" s="54"/>
      <c r="E156" s="54"/>
      <c r="F156" s="54"/>
    </row>
    <row r="157" spans="1:6" ht="18.75">
      <c r="A157" s="54" t="s">
        <v>41</v>
      </c>
      <c r="B157" s="54"/>
      <c r="C157" s="54"/>
      <c r="D157" s="54"/>
      <c r="E157" s="54"/>
      <c r="F157" s="54"/>
    </row>
    <row r="158" spans="1:6" ht="18.75">
      <c r="A158" s="54" t="s">
        <v>42</v>
      </c>
      <c r="B158" s="54"/>
      <c r="C158" s="54"/>
      <c r="D158" s="54"/>
      <c r="E158" s="54"/>
      <c r="F158" s="54"/>
    </row>
    <row r="159" spans="1:6" ht="18.75">
      <c r="A159" s="54" t="s">
        <v>43</v>
      </c>
      <c r="B159" s="54"/>
      <c r="C159" s="54"/>
      <c r="D159" s="64" t="s">
        <v>50</v>
      </c>
      <c r="E159" s="64"/>
      <c r="F159" s="54"/>
    </row>
    <row r="160" spans="1:6" ht="18.75">
      <c r="A160" s="54"/>
      <c r="B160" s="54"/>
      <c r="C160" s="54"/>
      <c r="D160" s="54"/>
      <c r="E160" s="54"/>
      <c r="F160" s="54"/>
    </row>
  </sheetData>
  <sheetProtection/>
  <mergeCells count="7">
    <mergeCell ref="A101:F101"/>
    <mergeCell ref="D155:E155"/>
    <mergeCell ref="D159:E159"/>
    <mergeCell ref="C1:D1"/>
    <mergeCell ref="C4:F4"/>
    <mergeCell ref="A7:F7"/>
    <mergeCell ref="A8:F8"/>
  </mergeCells>
  <printOptions/>
  <pageMargins left="0.9448818897637796" right="0.1968503937007874" top="0.53" bottom="0.27" header="0.31496062992125984" footer="0.275590551181102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2021-04-23T06:38:03Z</cp:lastPrinted>
  <dcterms:created xsi:type="dcterms:W3CDTF">2015-04-15T06:48:28Z</dcterms:created>
  <dcterms:modified xsi:type="dcterms:W3CDTF">2022-06-23T08:25:53Z</dcterms:modified>
  <cp:category/>
  <cp:version/>
  <cp:contentType/>
  <cp:contentStatus/>
</cp:coreProperties>
</file>